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Guido Zaffaroni Team Dropbox\Guido Zaffaroni\STUDIO_IN CORSO\SITO\Articoli\Art. 80_DA PUBBLICARE_Da b.v. a CE - 4\"/>
    </mc:Choice>
  </mc:AlternateContent>
  <xr:revisionPtr revIDLastSave="0" documentId="8_{ACBCAE12-8FE8-447C-82A1-37F372922DC8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Bil ver" sheetId="1" r:id="rId1"/>
  </sheets>
  <definedNames>
    <definedName name="_xlnm.Print_Area" localSheetId="0">'Bil ver'!$C$4:$E$210</definedName>
    <definedName name="_xlnm.Print_Titles" localSheetId="0">'Bil ver'!$B:$B,'Bil ver'!$3:$3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C22" i="1"/>
  <c r="D22" i="1"/>
  <c r="E22" i="1"/>
  <c r="C26" i="1"/>
  <c r="D26" i="1"/>
  <c r="E26" i="1"/>
  <c r="C32" i="1"/>
  <c r="D32" i="1"/>
  <c r="E32" i="1"/>
  <c r="C36" i="1"/>
  <c r="D36" i="1"/>
  <c r="E36" i="1"/>
  <c r="C61" i="1"/>
  <c r="D61" i="1"/>
  <c r="E61" i="1"/>
  <c r="C67" i="1"/>
  <c r="D67" i="1"/>
  <c r="E67" i="1"/>
  <c r="C73" i="1"/>
  <c r="D73" i="1"/>
  <c r="E73" i="1"/>
  <c r="C77" i="1"/>
  <c r="D77" i="1"/>
  <c r="E77" i="1"/>
  <c r="C81" i="1"/>
  <c r="D81" i="1"/>
  <c r="E81" i="1"/>
  <c r="C86" i="1"/>
  <c r="D86" i="1"/>
  <c r="E86" i="1"/>
  <c r="C90" i="1"/>
  <c r="D90" i="1"/>
  <c r="E90" i="1"/>
  <c r="C115" i="1"/>
  <c r="D115" i="1"/>
  <c r="E115" i="1"/>
  <c r="C121" i="1"/>
  <c r="D121" i="1"/>
  <c r="E121" i="1"/>
  <c r="C136" i="1"/>
  <c r="D136" i="1"/>
  <c r="E136" i="1"/>
  <c r="C140" i="1"/>
  <c r="D140" i="1"/>
  <c r="E140" i="1"/>
  <c r="C165" i="1"/>
  <c r="D165" i="1"/>
  <c r="E165" i="1"/>
  <c r="C174" i="1"/>
  <c r="D174" i="1"/>
  <c r="E174" i="1"/>
  <c r="C181" i="1"/>
  <c r="D181" i="1"/>
  <c r="E181" i="1"/>
  <c r="C188" i="1"/>
  <c r="D188" i="1"/>
  <c r="E188" i="1"/>
  <c r="E200" i="1"/>
  <c r="C200" i="1"/>
  <c r="D200" i="1"/>
  <c r="C206" i="1"/>
  <c r="D206" i="1"/>
  <c r="E206" i="1"/>
  <c r="E37" i="1" l="1"/>
  <c r="C37" i="1"/>
  <c r="D37" i="1"/>
  <c r="E100" i="1"/>
  <c r="D100" i="1"/>
  <c r="C100" i="1"/>
  <c r="E207" i="1" l="1"/>
  <c r="C207" i="1"/>
  <c r="D207" i="1"/>
  <c r="C40" i="1"/>
  <c r="E40" i="1"/>
  <c r="D40" i="1"/>
  <c r="E210" i="1" l="1"/>
  <c r="D210" i="1"/>
  <c r="C210" i="1"/>
</calcChain>
</file>

<file path=xl/sharedStrings.xml><?xml version="1.0" encoding="utf-8"?>
<sst xmlns="http://schemas.openxmlformats.org/spreadsheetml/2006/main" count="207" uniqueCount="174">
  <si>
    <t>CONTO ECONOMICO</t>
  </si>
  <si>
    <t>RICAVI</t>
  </si>
  <si>
    <t>VENDITE ITALIA</t>
  </si>
  <si>
    <t>VENDITE VARIE ITALIA</t>
  </si>
  <si>
    <t>CONTESTAZIONI CLIENTI IT.</t>
  </si>
  <si>
    <t>RESI DA CLIENTI ITALIA</t>
  </si>
  <si>
    <t>VENDITE ESTERO</t>
  </si>
  <si>
    <t>VENDITE CEE</t>
  </si>
  <si>
    <t>VENDITE VARIE CEE</t>
  </si>
  <si>
    <t>CONTESTAZIONI CLIENTI CEE</t>
  </si>
  <si>
    <t>RESI DA CLIENTI CEE</t>
  </si>
  <si>
    <t>VENDITE EXTRA CEE</t>
  </si>
  <si>
    <t>VENDITE VARIE EXTRA CEE</t>
  </si>
  <si>
    <t>CONTEST. CLIENTI ESTERO</t>
  </si>
  <si>
    <t>RESI DA CLIENTIO ESTERO</t>
  </si>
  <si>
    <t>VENDITE CESP. AMMORTIZZABILI</t>
  </si>
  <si>
    <t>INTERESSI TERZI</t>
  </si>
  <si>
    <t>INTERESSI ATTIVI BANCARI</t>
  </si>
  <si>
    <t>Totale interessi attivi</t>
  </si>
  <si>
    <t>PLUSVALENZE</t>
  </si>
  <si>
    <t>SOPRAVENIENZE ATTIVE</t>
  </si>
  <si>
    <t>Totale plusvalenze</t>
  </si>
  <si>
    <t>TOTALE RICAVI</t>
  </si>
  <si>
    <t xml:space="preserve">Totale  </t>
  </si>
  <si>
    <t>COSTI:</t>
  </si>
  <si>
    <t>Magazzino Iniziale</t>
  </si>
  <si>
    <t>RIMAN.INIZ.PROD.FINITI</t>
  </si>
  <si>
    <t>RIMAN.INIZ.MATERIE PRIME</t>
  </si>
  <si>
    <t>Totale Magazzino Iniziale</t>
  </si>
  <si>
    <t>MAGAZZINO ACQUISTI</t>
  </si>
  <si>
    <t>TRAFILATI A FREDDO</t>
  </si>
  <si>
    <t>LAMINATI A CALDO</t>
  </si>
  <si>
    <t>PIENI X STELO E BARRE CRO</t>
  </si>
  <si>
    <t>IMBALLI</t>
  </si>
  <si>
    <t>TRASPORTO ACQUISTI</t>
  </si>
  <si>
    <t>RESI A FORNITORI</t>
  </si>
  <si>
    <t>STELI TUBI SALDATI</t>
  </si>
  <si>
    <t>TRAFILATI FREDDO SALDATI</t>
  </si>
  <si>
    <t>TUBI INOX SS.FIN.A FREDDO</t>
  </si>
  <si>
    <t>CONTESTAZIONE FORNITORI</t>
  </si>
  <si>
    <t>Totale materie prime</t>
  </si>
  <si>
    <t>COSTI INDUSTRIALI</t>
  </si>
  <si>
    <t>SPESE INDUSTRIALI VARIE</t>
  </si>
  <si>
    <t>MATERIALE CONSUMO</t>
  </si>
  <si>
    <t>UTENSILERIA</t>
  </si>
  <si>
    <t>Totale Costi Industriali</t>
  </si>
  <si>
    <t>PAGHE STIPENDI E CONTRIB.</t>
  </si>
  <si>
    <t>MANOPERA</t>
  </si>
  <si>
    <t>CONTRIBUTI MANOPERA</t>
  </si>
  <si>
    <t>IMPIEGATI</t>
  </si>
  <si>
    <t>STIPENDI IMPIEGATI</t>
  </si>
  <si>
    <t>CONTRIBUTI IMPIEGATI</t>
  </si>
  <si>
    <t>QUADRI</t>
  </si>
  <si>
    <t>Stipendio quadri</t>
  </si>
  <si>
    <t>contributi quadri</t>
  </si>
  <si>
    <t>COLLABORATORI</t>
  </si>
  <si>
    <t>DIRIGENTI</t>
  </si>
  <si>
    <t>STIPENDI DIRIGENTI</t>
  </si>
  <si>
    <t>CONTRIBUTI DIRIGENTI</t>
  </si>
  <si>
    <t>CONTRIBUTI INAIL</t>
  </si>
  <si>
    <t>ACCANTONAM TFR DEL PERIODO</t>
  </si>
  <si>
    <t>Totale Paghe Stip. E contr.</t>
  </si>
  <si>
    <t>SPESE INDUSTRIALI</t>
  </si>
  <si>
    <t>ACQUISTI DI SERVIZI:</t>
  </si>
  <si>
    <t>MANUT. MACCH. E IMP.</t>
  </si>
  <si>
    <t>ACQUA</t>
  </si>
  <si>
    <t>ENERGIA E FORZA MOTRICE</t>
  </si>
  <si>
    <t>C.TO LAV.LEV.TORN-STELI</t>
  </si>
  <si>
    <t>CTO LAV.- ALES E LEVIG</t>
  </si>
  <si>
    <t>MANUT.IMP.DI FABBRICATI</t>
  </si>
  <si>
    <t>RISCALDAMENTO</t>
  </si>
  <si>
    <t>C.TO LAVOR. CROMATURA</t>
  </si>
  <si>
    <t>C.TO LAVOR. PEZZI A DIS.</t>
  </si>
  <si>
    <t xml:space="preserve">olio per luibrificare </t>
  </si>
  <si>
    <t>sistema qualità</t>
  </si>
  <si>
    <t>attrezzi infer. 516</t>
  </si>
  <si>
    <t>COSTI COMMERCIALI</t>
  </si>
  <si>
    <t>SPESE TELEFONICHE</t>
  </si>
  <si>
    <t>SPESE PUBBLICITA</t>
  </si>
  <si>
    <t>TRASPORTI DI VENDITA</t>
  </si>
  <si>
    <t>PROVVIGIONI EXPORT</t>
  </si>
  <si>
    <t>CATALOGHI E FIERE</t>
  </si>
  <si>
    <t>N.S. VIAGGI</t>
  </si>
  <si>
    <t>SPESE COMM.LI VARIE</t>
  </si>
  <si>
    <t>ABBUONI E SCONTI</t>
  </si>
  <si>
    <t>SPESE SOFTWARE</t>
  </si>
  <si>
    <t>RIST. E SPESE RAPPRESENT.</t>
  </si>
  <si>
    <t>SPESE CELLULARI</t>
  </si>
  <si>
    <t>Totale Costi Commerciali</t>
  </si>
  <si>
    <t>SISTEMA QUALITA</t>
  </si>
  <si>
    <t>MANUTENZ STRUM.QUALITA</t>
  </si>
  <si>
    <t>Totale sistema qualità</t>
  </si>
  <si>
    <t>SPESE GENERALI VARIE:</t>
  </si>
  <si>
    <t>EMOLUMENTO AMMINISTRATORE</t>
  </si>
  <si>
    <t>CONTR. INPS AMM.RE</t>
  </si>
  <si>
    <t>EMOLUMENTO SINDACALE</t>
  </si>
  <si>
    <t>CONSULENZE</t>
  </si>
  <si>
    <t>ASSICURAZIONI</t>
  </si>
  <si>
    <t>SPESE AMMINISTRATIVE</t>
  </si>
  <si>
    <t>CANCELLERIA</t>
  </si>
  <si>
    <t>BENEFICENZA</t>
  </si>
  <si>
    <t>POSTELEGRAFONICHE</t>
  </si>
  <si>
    <t>LEGALI E NOTARILI</t>
  </si>
  <si>
    <t>MANUT.MACCH.UFF.</t>
  </si>
  <si>
    <t>SPESE BANCARIE</t>
  </si>
  <si>
    <t>SPESE GENERALI VARIE</t>
  </si>
  <si>
    <t>SPESE PER AUTOMEZZI</t>
  </si>
  <si>
    <t>MANUTENZIONE AUTOMEZZI</t>
  </si>
  <si>
    <t>spese PER AUTOVETTURE</t>
  </si>
  <si>
    <t>MANUTENZIONE AUTOVETTURE</t>
  </si>
  <si>
    <t>AFFITTI PASSIVI</t>
  </si>
  <si>
    <t>OMAGGI</t>
  </si>
  <si>
    <t>Totale spese generali varie</t>
  </si>
  <si>
    <t>ACCANTONAMENTO IMPOSTE</t>
  </si>
  <si>
    <t>Totale imposte e varie</t>
  </si>
  <si>
    <t>COSTI DIVERSI</t>
  </si>
  <si>
    <t>DIFFERENZE CAMBIO PASS.</t>
  </si>
  <si>
    <t>PERDITE SU CREDITI</t>
  </si>
  <si>
    <t>MINUSV. ALIEN. CESPITI</t>
  </si>
  <si>
    <t>Totale costi diversi</t>
  </si>
  <si>
    <t>INTERESSI PASSIVI</t>
  </si>
  <si>
    <t>INTERESSI PASSIVI C/C</t>
  </si>
  <si>
    <t>INTERESSI PASSIVI SBF</t>
  </si>
  <si>
    <t>INT. PASS. ANTICIP.EXP.</t>
  </si>
  <si>
    <t>INT.PASS.ANTICIP.IMPORT</t>
  </si>
  <si>
    <t>Totale oneri finanziari</t>
  </si>
  <si>
    <t>INTERESSI FINANZ. SAN PAOLO</t>
  </si>
  <si>
    <t>INTERESSI FINANZ. POP. BERGAMO</t>
  </si>
  <si>
    <t>INTERESSI FINANZ, BMW</t>
  </si>
  <si>
    <t>INTERESSI PASS. ERARIO</t>
  </si>
  <si>
    <t xml:space="preserve">INTERESSI FINANZ. INTESA </t>
  </si>
  <si>
    <t>INTERESSI FINANZ. DESIO</t>
  </si>
  <si>
    <t>INTERESSI FINANZ. POP. MILANO</t>
  </si>
  <si>
    <t>ACCANTONAM PER AMMORTAMENTI</t>
  </si>
  <si>
    <t xml:space="preserve">ACCANTONAM. PER SVALUT. CREDITI </t>
  </si>
  <si>
    <t xml:space="preserve">UTILE DEL PERIODO </t>
  </si>
  <si>
    <t>CONTRIBUTI COLLABORATORI</t>
  </si>
  <si>
    <t xml:space="preserve">MANUT. FABBRICATI </t>
  </si>
  <si>
    <t>IMU</t>
  </si>
  <si>
    <t>SOPRAVENIENZE PASSIVE</t>
  </si>
  <si>
    <t>INTERESSI DILAZIONE FORNITORI</t>
  </si>
  <si>
    <t>COLLABORATORI OCCASIONALI</t>
  </si>
  <si>
    <t>DIFFERENZA CAMBIO ATTIVA</t>
  </si>
  <si>
    <t xml:space="preserve">Totale costi </t>
  </si>
  <si>
    <t>ACCANT. TFR MANOPERA</t>
  </si>
  <si>
    <t>ACCANT. TFR IMPIEGATI</t>
  </si>
  <si>
    <t>SPESE INDUSTR. VARIE</t>
  </si>
  <si>
    <t xml:space="preserve"> </t>
  </si>
  <si>
    <t>ONERI VARI DIP.</t>
  </si>
  <si>
    <t>RIMBORSO CHILOMETRICO</t>
  </si>
  <si>
    <t xml:space="preserve">ALTRI RICAVI E PROVENTI </t>
  </si>
  <si>
    <t>ACCANT.TFR QUADRI</t>
  </si>
  <si>
    <t>ACCANT.TFR DIRIGENTI</t>
  </si>
  <si>
    <t>REG.NE DIV. UTILI</t>
  </si>
  <si>
    <t>INTER.POP.MI 2012</t>
  </si>
  <si>
    <t>INTER.CRED.BERGAM.  2014 - SU 1000000</t>
  </si>
  <si>
    <t>INTER. FINANZ. BPBERGAMO 2014 SU 500000</t>
  </si>
  <si>
    <t>SPESE INDETRAIBILI</t>
  </si>
  <si>
    <t>MESSA A DISPOSIZIONE FONDI BANCHE</t>
  </si>
  <si>
    <t>TA-RI</t>
  </si>
  <si>
    <t>TA-SI</t>
  </si>
  <si>
    <t>imposte e tasse agenzia entrate 2015</t>
  </si>
  <si>
    <t>C.TO LAVOR.LEV.TORN.STELI</t>
  </si>
  <si>
    <t>NOLEGGIO LUNGO TERMINE</t>
  </si>
  <si>
    <t>TUBI DIN 2394</t>
  </si>
  <si>
    <t>SPEZZONI DIAMETRIO VARI</t>
  </si>
  <si>
    <t>ONERI VARI DIP. Metasalute</t>
  </si>
  <si>
    <t>SCONTI</t>
  </si>
  <si>
    <t>PREMIO CONSUMO FORNITORE</t>
  </si>
  <si>
    <t>MAGAZZINO FINALE</t>
  </si>
  <si>
    <t>31.12.2018</t>
  </si>
  <si>
    <t>31.12.2019</t>
  </si>
  <si>
    <t>ACCANTONAMENTO IRES IRAP</t>
  </si>
  <si>
    <t>31.3.2020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</si>
</sst>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u/>
      <sz val="10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8" fillId="0" borderId="0" xfId="0" applyFont="1"/>
    <xf numFmtId="4" fontId="0" fillId="0" borderId="0" xfId="0" applyNumberFormat="1"/>
    <xf numFmtId="0" fontId="0" fillId="0" borderId="0" xfId="0" applyFill="1"/>
    <xf numFmtId="4" fontId="4" fillId="0" borderId="0" xfId="0" applyNumberFormat="1" applyFont="1"/>
    <xf numFmtId="0" fontId="4" fillId="0" borderId="0" xfId="0" applyFont="1" applyFill="1"/>
    <xf numFmtId="4" fontId="3" fillId="0" borderId="0" xfId="0" applyNumberFormat="1" applyFont="1" applyFill="1"/>
    <xf numFmtId="0" fontId="3" fillId="0" borderId="0" xfId="0" applyFont="1" applyFill="1"/>
    <xf numFmtId="0" fontId="2" fillId="0" borderId="0" xfId="0" applyFont="1" applyFill="1"/>
    <xf numFmtId="0" fontId="5" fillId="0" borderId="0" xfId="0" applyFont="1" applyFill="1"/>
    <xf numFmtId="4" fontId="3" fillId="0" borderId="0" xfId="0" quotePrefix="1" applyNumberFormat="1" applyFont="1" applyAlignment="1">
      <alignment horizontal="center"/>
    </xf>
    <xf numFmtId="4" fontId="7" fillId="0" borderId="0" xfId="0" applyNumberFormat="1" applyFont="1"/>
    <xf numFmtId="0" fontId="4" fillId="0" borderId="0" xfId="1" applyFont="1" applyFill="1"/>
    <xf numFmtId="4" fontId="3" fillId="0" borderId="2" xfId="0" applyNumberFormat="1" applyFont="1" applyFill="1" applyBorder="1"/>
    <xf numFmtId="4" fontId="3" fillId="0" borderId="2" xfId="0" applyNumberFormat="1" applyFont="1" applyBorder="1"/>
    <xf numFmtId="4" fontId="3" fillId="0" borderId="4" xfId="0" applyNumberFormat="1" applyFont="1" applyFill="1" applyBorder="1"/>
    <xf numFmtId="4" fontId="3" fillId="0" borderId="1" xfId="0" applyNumberFormat="1" applyFont="1" applyFill="1" applyBorder="1"/>
    <xf numFmtId="4" fontId="3" fillId="0" borderId="3" xfId="0" applyNumberFormat="1" applyFont="1" applyBorder="1"/>
    <xf numFmtId="4" fontId="3" fillId="0" borderId="3" xfId="0" applyNumberFormat="1" applyFont="1" applyFill="1" applyBorder="1"/>
    <xf numFmtId="4" fontId="4" fillId="0" borderId="0" xfId="1" applyNumberFormat="1" applyFont="1"/>
    <xf numFmtId="4" fontId="3" fillId="0" borderId="4" xfId="0" applyNumberFormat="1" applyFont="1" applyBorder="1"/>
    <xf numFmtId="4" fontId="3" fillId="0" borderId="4" xfId="1" applyNumberFormat="1" applyFont="1" applyBorder="1"/>
    <xf numFmtId="4" fontId="3" fillId="0" borderId="5" xfId="0" applyNumberFormat="1" applyFont="1" applyFill="1" applyBorder="1"/>
    <xf numFmtId="4" fontId="3" fillId="0" borderId="6" xfId="0" applyNumberFormat="1" applyFont="1" applyFill="1" applyBorder="1"/>
    <xf numFmtId="4" fontId="3" fillId="0" borderId="7" xfId="0" applyNumberFormat="1" applyFont="1" applyFill="1" applyBorder="1"/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23"/>
  <sheetViews>
    <sheetView tabSelected="1" zoomScale="75" zoomScaleNormal="75"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L28" sqref="L28"/>
    </sheetView>
  </sheetViews>
  <sheetFormatPr defaultRowHeight="12.5" x14ac:dyDescent="0.25"/>
  <cols>
    <col min="2" max="2" width="30.6328125" customWidth="1"/>
    <col min="3" max="5" width="20.08984375" style="6" customWidth="1"/>
    <col min="6" max="6" width="10.54296875" customWidth="1"/>
    <col min="8" max="8" width="14.54296875" customWidth="1"/>
  </cols>
  <sheetData>
    <row r="1" spans="2:8" ht="13" x14ac:dyDescent="0.3">
      <c r="B1" s="1"/>
    </row>
    <row r="2" spans="2:8" ht="13" x14ac:dyDescent="0.3">
      <c r="B2" s="1"/>
    </row>
    <row r="3" spans="2:8" x14ac:dyDescent="0.25">
      <c r="B3" s="2"/>
      <c r="C3" s="14" t="s">
        <v>170</v>
      </c>
      <c r="D3" s="14" t="s">
        <v>171</v>
      </c>
      <c r="E3" s="14" t="s">
        <v>173</v>
      </c>
    </row>
    <row r="4" spans="2:8" ht="13" x14ac:dyDescent="0.3">
      <c r="B4" s="1" t="s">
        <v>0</v>
      </c>
    </row>
    <row r="5" spans="2:8" x14ac:dyDescent="0.25">
      <c r="B5" s="3" t="s">
        <v>1</v>
      </c>
    </row>
    <row r="6" spans="2:8" x14ac:dyDescent="0.25">
      <c r="B6" s="3" t="s">
        <v>2</v>
      </c>
      <c r="C6" s="8" t="s">
        <v>147</v>
      </c>
      <c r="D6" s="8"/>
      <c r="E6" s="8"/>
    </row>
    <row r="7" spans="2:8" x14ac:dyDescent="0.25">
      <c r="B7" s="4" t="s">
        <v>2</v>
      </c>
      <c r="C7" s="8">
        <v>-3599824.03</v>
      </c>
      <c r="D7" s="23">
        <v>-3096802.58</v>
      </c>
      <c r="E7" s="23">
        <v>-817104.72239999997</v>
      </c>
      <c r="H7" s="23"/>
    </row>
    <row r="8" spans="2:8" x14ac:dyDescent="0.25">
      <c r="B8" s="4" t="s">
        <v>3</v>
      </c>
      <c r="C8" s="8">
        <v>-32378.29</v>
      </c>
      <c r="D8" s="23">
        <v>-34498.06</v>
      </c>
      <c r="E8" s="23">
        <v>-18872</v>
      </c>
      <c r="H8" s="23"/>
    </row>
    <row r="9" spans="2:8" x14ac:dyDescent="0.25">
      <c r="B9" s="4" t="s">
        <v>4</v>
      </c>
      <c r="C9" s="8">
        <v>21110.75</v>
      </c>
      <c r="D9" s="23">
        <v>8945.9699999999993</v>
      </c>
      <c r="E9" s="23">
        <v>1785</v>
      </c>
      <c r="H9" s="23"/>
    </row>
    <row r="10" spans="2:8" x14ac:dyDescent="0.25">
      <c r="B10" s="9" t="s">
        <v>5</v>
      </c>
      <c r="C10" s="8">
        <v>36682.31</v>
      </c>
      <c r="D10" s="23">
        <v>15121.17</v>
      </c>
      <c r="E10" s="23">
        <v>5968</v>
      </c>
      <c r="H10" s="23"/>
    </row>
    <row r="11" spans="2:8" x14ac:dyDescent="0.25">
      <c r="B11" s="9"/>
      <c r="C11" s="17">
        <f t="shared" ref="C11:E11" si="0">SUM(C7:C10)</f>
        <v>-3574409.26</v>
      </c>
      <c r="D11" s="17">
        <f t="shared" si="0"/>
        <v>-3107233.5</v>
      </c>
      <c r="E11" s="17">
        <f t="shared" si="0"/>
        <v>-828223.72239999997</v>
      </c>
      <c r="H11" s="23"/>
    </row>
    <row r="12" spans="2:8" x14ac:dyDescent="0.25">
      <c r="B12" s="11" t="s">
        <v>6</v>
      </c>
      <c r="C12" s="8" t="s">
        <v>147</v>
      </c>
      <c r="D12" s="8"/>
      <c r="E12" s="8"/>
      <c r="H12" s="23"/>
    </row>
    <row r="13" spans="2:8" x14ac:dyDescent="0.25">
      <c r="B13" s="9" t="s">
        <v>7</v>
      </c>
      <c r="C13" s="8">
        <v>-12719429.98</v>
      </c>
      <c r="D13" s="23">
        <v>-12962533.310000001</v>
      </c>
      <c r="E13" s="23">
        <v>-3420694</v>
      </c>
      <c r="H13" s="23"/>
    </row>
    <row r="14" spans="2:8" x14ac:dyDescent="0.25">
      <c r="B14" s="9" t="s">
        <v>8</v>
      </c>
      <c r="C14" s="8">
        <v>-62412.75</v>
      </c>
      <c r="D14" s="23">
        <v>-62618.14</v>
      </c>
      <c r="E14" s="23">
        <v>-4180</v>
      </c>
      <c r="H14" s="23"/>
    </row>
    <row r="15" spans="2:8" x14ac:dyDescent="0.25">
      <c r="B15" s="9" t="s">
        <v>9</v>
      </c>
      <c r="C15" s="8">
        <v>27718.720000000001</v>
      </c>
      <c r="D15" s="23">
        <v>25412.79</v>
      </c>
      <c r="E15" s="23">
        <v>1358</v>
      </c>
      <c r="H15" s="23"/>
    </row>
    <row r="16" spans="2:8" x14ac:dyDescent="0.25">
      <c r="B16" s="9" t="s">
        <v>10</v>
      </c>
      <c r="C16" s="8">
        <v>79091.66</v>
      </c>
      <c r="D16" s="23">
        <v>96525.87</v>
      </c>
      <c r="E16" s="23">
        <v>34114</v>
      </c>
      <c r="H16" s="23"/>
    </row>
    <row r="17" spans="2:8" x14ac:dyDescent="0.25">
      <c r="B17" s="9" t="s">
        <v>11</v>
      </c>
      <c r="C17" s="8">
        <v>-2949152.01</v>
      </c>
      <c r="D17" s="23">
        <v>-3168273.62</v>
      </c>
      <c r="E17" s="23">
        <v>-951253</v>
      </c>
      <c r="H17" s="23"/>
    </row>
    <row r="18" spans="2:8" x14ac:dyDescent="0.25">
      <c r="B18" s="9" t="s">
        <v>12</v>
      </c>
      <c r="C18" s="8">
        <v>-29283.87</v>
      </c>
      <c r="D18" s="23">
        <v>-24088.21</v>
      </c>
      <c r="E18" s="23">
        <v>-8896</v>
      </c>
      <c r="H18" s="23"/>
    </row>
    <row r="19" spans="2:8" x14ac:dyDescent="0.25">
      <c r="B19" s="9" t="s">
        <v>13</v>
      </c>
      <c r="C19" s="8">
        <v>2075.4299999999998</v>
      </c>
      <c r="D19" s="23">
        <v>12341.14</v>
      </c>
      <c r="E19" s="23">
        <v>2330</v>
      </c>
      <c r="H19" s="23"/>
    </row>
    <row r="20" spans="2:8" x14ac:dyDescent="0.25">
      <c r="B20" s="9" t="s">
        <v>14</v>
      </c>
      <c r="C20" s="8">
        <v>0</v>
      </c>
      <c r="D20" s="8">
        <v>0</v>
      </c>
      <c r="E20" s="8">
        <v>0</v>
      </c>
      <c r="H20" s="23"/>
    </row>
    <row r="21" spans="2:8" x14ac:dyDescent="0.25">
      <c r="B21" s="9" t="s">
        <v>15</v>
      </c>
      <c r="C21" s="8">
        <v>0</v>
      </c>
      <c r="D21" s="8">
        <v>0</v>
      </c>
      <c r="E21" s="8">
        <v>0</v>
      </c>
      <c r="H21" s="23"/>
    </row>
    <row r="22" spans="2:8" x14ac:dyDescent="0.25">
      <c r="B22" s="9"/>
      <c r="C22" s="17">
        <f t="shared" ref="C22:E22" si="1">SUM(C13:C21)</f>
        <v>-15651392.799999999</v>
      </c>
      <c r="D22" s="17">
        <f t="shared" si="1"/>
        <v>-16083233.480000004</v>
      </c>
      <c r="E22" s="17">
        <f t="shared" si="1"/>
        <v>-4347221</v>
      </c>
      <c r="H22" s="23"/>
    </row>
    <row r="23" spans="2:8" x14ac:dyDescent="0.25">
      <c r="B23" s="9"/>
      <c r="H23" s="23"/>
    </row>
    <row r="24" spans="2:8" x14ac:dyDescent="0.25">
      <c r="B24" s="9" t="s">
        <v>16</v>
      </c>
      <c r="C24" s="8" t="s">
        <v>147</v>
      </c>
      <c r="D24" s="8"/>
      <c r="E24" s="8"/>
      <c r="H24" s="23"/>
    </row>
    <row r="25" spans="2:8" x14ac:dyDescent="0.25">
      <c r="B25" s="9" t="s">
        <v>17</v>
      </c>
      <c r="C25" s="8">
        <v>-184.75</v>
      </c>
      <c r="D25" s="23">
        <v>-141.96</v>
      </c>
      <c r="E25" s="23">
        <v>0</v>
      </c>
      <c r="H25" s="23"/>
    </row>
    <row r="26" spans="2:8" x14ac:dyDescent="0.25">
      <c r="B26" s="12" t="s">
        <v>18</v>
      </c>
      <c r="C26" s="17">
        <f t="shared" ref="C26:E26" si="2">SUM(C25)</f>
        <v>-184.75</v>
      </c>
      <c r="D26" s="17">
        <f t="shared" si="2"/>
        <v>-141.96</v>
      </c>
      <c r="E26" s="17">
        <f t="shared" si="2"/>
        <v>0</v>
      </c>
      <c r="H26" s="23"/>
    </row>
    <row r="27" spans="2:8" x14ac:dyDescent="0.25">
      <c r="B27" s="12"/>
      <c r="H27" s="23"/>
    </row>
    <row r="28" spans="2:8" x14ac:dyDescent="0.25">
      <c r="B28" s="9" t="s">
        <v>19</v>
      </c>
      <c r="C28" s="8">
        <v>-11.46</v>
      </c>
      <c r="D28" s="23">
        <v>-43628.800000000003</v>
      </c>
      <c r="E28" s="23">
        <v>0</v>
      </c>
      <c r="H28" s="23"/>
    </row>
    <row r="29" spans="2:8" x14ac:dyDescent="0.25">
      <c r="B29" s="9" t="s">
        <v>20</v>
      </c>
      <c r="C29" s="8">
        <v>-38173.760000000002</v>
      </c>
      <c r="D29" s="23">
        <v>-10727.49</v>
      </c>
      <c r="E29" s="23">
        <v>0</v>
      </c>
      <c r="H29" s="23"/>
    </row>
    <row r="30" spans="2:8" x14ac:dyDescent="0.25">
      <c r="B30" s="9" t="s">
        <v>167</v>
      </c>
      <c r="C30" s="8">
        <v>0</v>
      </c>
      <c r="D30" s="23">
        <v>0</v>
      </c>
      <c r="E30" s="23">
        <v>-47</v>
      </c>
      <c r="H30" s="23"/>
    </row>
    <row r="31" spans="2:8" x14ac:dyDescent="0.25">
      <c r="B31" s="9" t="s">
        <v>142</v>
      </c>
      <c r="C31" s="8">
        <v>-1990.53</v>
      </c>
      <c r="D31" s="23">
        <v>-140.85</v>
      </c>
      <c r="E31" s="23">
        <v>-286</v>
      </c>
      <c r="H31" s="23"/>
    </row>
    <row r="32" spans="2:8" x14ac:dyDescent="0.25">
      <c r="B32" s="12" t="s">
        <v>21</v>
      </c>
      <c r="C32" s="17">
        <f t="shared" ref="C32:E32" si="3">SUM(C28:C31)</f>
        <v>-40175.75</v>
      </c>
      <c r="D32" s="17">
        <f t="shared" si="3"/>
        <v>-54497.14</v>
      </c>
      <c r="E32" s="17">
        <f t="shared" si="3"/>
        <v>-333</v>
      </c>
      <c r="H32" s="23"/>
    </row>
    <row r="33" spans="2:8" x14ac:dyDescent="0.25">
      <c r="B33" s="12"/>
      <c r="C33" s="8" t="s">
        <v>147</v>
      </c>
      <c r="D33" s="8"/>
      <c r="E33" s="8"/>
      <c r="H33" s="23"/>
    </row>
    <row r="34" spans="2:8" x14ac:dyDescent="0.25">
      <c r="B34" s="9" t="s">
        <v>168</v>
      </c>
      <c r="C34" s="8">
        <v>-11385.79</v>
      </c>
      <c r="D34" s="8">
        <v>-8062.13</v>
      </c>
      <c r="E34" s="8">
        <v>0</v>
      </c>
      <c r="H34" s="23"/>
    </row>
    <row r="35" spans="2:8" x14ac:dyDescent="0.25">
      <c r="B35" s="4" t="s">
        <v>150</v>
      </c>
      <c r="C35" s="8">
        <v>-744.99</v>
      </c>
      <c r="D35" s="8">
        <v>0</v>
      </c>
      <c r="E35" s="8">
        <v>0</v>
      </c>
      <c r="H35" s="23"/>
    </row>
    <row r="36" spans="2:8" x14ac:dyDescent="0.25">
      <c r="B36" s="12"/>
      <c r="C36" s="20">
        <f>SUM(C34:C35)</f>
        <v>-12130.78</v>
      </c>
      <c r="D36" s="20">
        <f>SUM(D34:D35)</f>
        <v>-8062.13</v>
      </c>
      <c r="E36" s="20">
        <f>SUM(E34:E35)</f>
        <v>0</v>
      </c>
      <c r="H36" s="23"/>
    </row>
    <row r="37" spans="2:8" x14ac:dyDescent="0.25">
      <c r="B37" s="11" t="s">
        <v>22</v>
      </c>
      <c r="C37" s="18">
        <f>+C32+C26+C22+C11+C36</f>
        <v>-19278293.34</v>
      </c>
      <c r="D37" s="18">
        <f t="shared" ref="D37:E37" si="4">+D32+D26+D22+D11+D36</f>
        <v>-19253168.210000005</v>
      </c>
      <c r="E37" s="18">
        <f t="shared" si="4"/>
        <v>-5175777.7224000003</v>
      </c>
      <c r="H37" s="23"/>
    </row>
    <row r="38" spans="2:8" x14ac:dyDescent="0.25">
      <c r="B38" s="9"/>
      <c r="C38" s="8" t="s">
        <v>147</v>
      </c>
      <c r="D38" s="8"/>
      <c r="E38" s="8"/>
      <c r="H38" s="23"/>
    </row>
    <row r="39" spans="2:8" x14ac:dyDescent="0.25">
      <c r="B39" s="12" t="s">
        <v>169</v>
      </c>
      <c r="C39" s="24">
        <v>-6475890.54</v>
      </c>
      <c r="D39" s="25">
        <v>-6681333.5199999996</v>
      </c>
      <c r="E39" s="24">
        <v>0</v>
      </c>
      <c r="H39" s="23"/>
    </row>
    <row r="40" spans="2:8" ht="16" thickBot="1" x14ac:dyDescent="0.4">
      <c r="B40" s="13" t="s">
        <v>23</v>
      </c>
      <c r="C40" s="21">
        <f t="shared" ref="C40:E40" si="5">+C39+C37</f>
        <v>-25754183.879999999</v>
      </c>
      <c r="D40" s="21">
        <f t="shared" si="5"/>
        <v>-25934501.730000004</v>
      </c>
      <c r="E40" s="21">
        <f t="shared" si="5"/>
        <v>-5175777.7224000003</v>
      </c>
      <c r="H40" s="23"/>
    </row>
    <row r="41" spans="2:8" ht="13" thickTop="1" x14ac:dyDescent="0.25">
      <c r="B41" s="11"/>
      <c r="C41" s="8" t="s">
        <v>147</v>
      </c>
      <c r="D41" s="8"/>
      <c r="E41" s="8"/>
      <c r="H41" s="23"/>
    </row>
    <row r="42" spans="2:8" x14ac:dyDescent="0.25">
      <c r="B42" s="11" t="s">
        <v>24</v>
      </c>
      <c r="C42" s="8" t="s">
        <v>147</v>
      </c>
      <c r="D42" s="8"/>
      <c r="E42" s="8"/>
      <c r="H42" s="23"/>
    </row>
    <row r="43" spans="2:8" x14ac:dyDescent="0.25">
      <c r="B43" s="12" t="s">
        <v>25</v>
      </c>
      <c r="C43" s="8" t="s">
        <v>147</v>
      </c>
      <c r="D43" s="8"/>
      <c r="E43" s="8"/>
      <c r="H43" s="23"/>
    </row>
    <row r="44" spans="2:8" x14ac:dyDescent="0.25">
      <c r="B44" s="9" t="s">
        <v>26</v>
      </c>
      <c r="C44" s="8"/>
      <c r="D44" s="8"/>
      <c r="E44" s="8"/>
      <c r="H44" s="23"/>
    </row>
    <row r="45" spans="2:8" x14ac:dyDescent="0.25">
      <c r="B45" s="9" t="s">
        <v>27</v>
      </c>
      <c r="C45" s="8"/>
      <c r="D45" s="8"/>
      <c r="E45" s="8"/>
      <c r="H45" s="23"/>
    </row>
    <row r="46" spans="2:8" x14ac:dyDescent="0.25">
      <c r="B46" s="11" t="s">
        <v>28</v>
      </c>
      <c r="C46" s="19">
        <v>6719716.8200000003</v>
      </c>
      <c r="D46" s="19">
        <v>6475890.54</v>
      </c>
      <c r="E46" s="19">
        <v>6681333.5199999996</v>
      </c>
      <c r="H46" s="23"/>
    </row>
    <row r="47" spans="2:8" x14ac:dyDescent="0.25">
      <c r="B47" s="11"/>
      <c r="C47" s="8" t="s">
        <v>147</v>
      </c>
      <c r="D47" s="8"/>
      <c r="E47" s="8"/>
      <c r="H47" s="23"/>
    </row>
    <row r="48" spans="2:8" x14ac:dyDescent="0.25">
      <c r="B48" s="12" t="s">
        <v>29</v>
      </c>
      <c r="C48" s="8" t="s">
        <v>147</v>
      </c>
      <c r="D48" s="8"/>
      <c r="E48" s="8"/>
      <c r="H48" s="23"/>
    </row>
    <row r="49" spans="2:8" x14ac:dyDescent="0.25">
      <c r="B49" s="9" t="s">
        <v>30</v>
      </c>
      <c r="C49" s="8">
        <v>4140384.38</v>
      </c>
      <c r="D49" s="8">
        <v>4436385.5</v>
      </c>
      <c r="E49" s="8">
        <v>1027421</v>
      </c>
      <c r="H49" s="23"/>
    </row>
    <row r="50" spans="2:8" x14ac:dyDescent="0.25">
      <c r="B50" s="9" t="s">
        <v>31</v>
      </c>
      <c r="C50" s="8">
        <v>118222.89</v>
      </c>
      <c r="D50" s="8">
        <v>81465.55</v>
      </c>
      <c r="E50" s="8">
        <v>22126</v>
      </c>
      <c r="H50" s="23"/>
    </row>
    <row r="51" spans="2:8" x14ac:dyDescent="0.25">
      <c r="B51" s="9" t="s">
        <v>32</v>
      </c>
      <c r="C51" s="8">
        <v>144571.38</v>
      </c>
      <c r="D51" s="8">
        <v>126481.94</v>
      </c>
      <c r="E51" s="8">
        <v>25064</v>
      </c>
      <c r="H51" s="23"/>
    </row>
    <row r="52" spans="2:8" x14ac:dyDescent="0.25">
      <c r="B52" s="9" t="s">
        <v>33</v>
      </c>
      <c r="C52" s="8">
        <v>94563.98</v>
      </c>
      <c r="D52" s="8">
        <v>88334.87</v>
      </c>
      <c r="E52" s="8">
        <v>25484</v>
      </c>
      <c r="H52" s="23"/>
    </row>
    <row r="53" spans="2:8" x14ac:dyDescent="0.25">
      <c r="B53" s="9" t="s">
        <v>34</v>
      </c>
      <c r="C53" s="8">
        <v>195041.27</v>
      </c>
      <c r="D53" s="8">
        <v>285849.52</v>
      </c>
      <c r="E53" s="8">
        <v>60680</v>
      </c>
      <c r="H53" s="23"/>
    </row>
    <row r="54" spans="2:8" x14ac:dyDescent="0.25">
      <c r="B54" s="9" t="s">
        <v>35</v>
      </c>
      <c r="C54" s="8">
        <v>-92347.04</v>
      </c>
      <c r="D54" s="8">
        <v>-103442.05</v>
      </c>
      <c r="E54" s="8">
        <v>-5227</v>
      </c>
      <c r="H54" s="23"/>
    </row>
    <row r="55" spans="2:8" x14ac:dyDescent="0.25">
      <c r="B55" s="9" t="s">
        <v>36</v>
      </c>
      <c r="C55" s="8">
        <v>888053.94</v>
      </c>
      <c r="D55" s="8">
        <v>668739.31999999995</v>
      </c>
      <c r="E55" s="8">
        <v>210840</v>
      </c>
      <c r="H55" s="23"/>
    </row>
    <row r="56" spans="2:8" x14ac:dyDescent="0.25">
      <c r="B56" s="9" t="s">
        <v>37</v>
      </c>
      <c r="C56" s="8">
        <v>9294296.7699999996</v>
      </c>
      <c r="D56" s="8">
        <v>9303741.6099999994</v>
      </c>
      <c r="E56" s="8">
        <v>2545867</v>
      </c>
      <c r="H56" s="23"/>
    </row>
    <row r="57" spans="2:8" x14ac:dyDescent="0.25">
      <c r="B57" s="9" t="s">
        <v>38</v>
      </c>
      <c r="C57" s="8">
        <v>470.03</v>
      </c>
      <c r="D57" s="8">
        <v>6319.4</v>
      </c>
      <c r="E57" s="8">
        <v>4045</v>
      </c>
      <c r="H57" s="23"/>
    </row>
    <row r="58" spans="2:8" x14ac:dyDescent="0.25">
      <c r="B58" s="9" t="s">
        <v>39</v>
      </c>
      <c r="C58" s="8">
        <v>-106378.49</v>
      </c>
      <c r="D58" s="8">
        <v>-259584.85</v>
      </c>
      <c r="E58" s="8">
        <v>-89925</v>
      </c>
      <c r="H58" s="23"/>
    </row>
    <row r="59" spans="2:8" x14ac:dyDescent="0.25">
      <c r="B59" s="16" t="s">
        <v>164</v>
      </c>
      <c r="C59" s="8">
        <v>0</v>
      </c>
      <c r="D59" s="8">
        <v>14045.04</v>
      </c>
      <c r="E59" s="8">
        <v>0</v>
      </c>
      <c r="H59" s="23"/>
    </row>
    <row r="60" spans="2:8" x14ac:dyDescent="0.25">
      <c r="B60" s="9" t="s">
        <v>165</v>
      </c>
      <c r="C60" s="8">
        <v>0</v>
      </c>
      <c r="D60" s="23">
        <v>8426.33</v>
      </c>
      <c r="E60" s="23">
        <v>751</v>
      </c>
      <c r="H60" s="23"/>
    </row>
    <row r="61" spans="2:8" x14ac:dyDescent="0.25">
      <c r="B61" s="12" t="s">
        <v>40</v>
      </c>
      <c r="C61" s="17">
        <f>SUM(C49:C60)</f>
        <v>14676879.109999998</v>
      </c>
      <c r="D61" s="17">
        <f>SUM(D49:D60)</f>
        <v>14656762.180000002</v>
      </c>
      <c r="E61" s="17">
        <f>SUM(E49:E60)</f>
        <v>3827126</v>
      </c>
      <c r="H61" s="23"/>
    </row>
    <row r="62" spans="2:8" x14ac:dyDescent="0.25">
      <c r="B62" s="12"/>
      <c r="H62" s="23"/>
    </row>
    <row r="63" spans="2:8" x14ac:dyDescent="0.25">
      <c r="B63" s="12" t="s">
        <v>41</v>
      </c>
      <c r="C63" s="8" t="s">
        <v>147</v>
      </c>
      <c r="D63" s="8"/>
      <c r="E63" s="8"/>
      <c r="H63" s="23"/>
    </row>
    <row r="64" spans="2:8" x14ac:dyDescent="0.25">
      <c r="B64" s="9" t="s">
        <v>42</v>
      </c>
      <c r="C64" s="8" t="s">
        <v>147</v>
      </c>
      <c r="D64" s="8"/>
      <c r="E64" s="8"/>
      <c r="H64" s="23"/>
    </row>
    <row r="65" spans="2:8" x14ac:dyDescent="0.25">
      <c r="B65" s="9" t="s">
        <v>43</v>
      </c>
      <c r="C65" s="8">
        <v>2850.45</v>
      </c>
      <c r="D65" s="23">
        <v>6298.82</v>
      </c>
      <c r="E65" s="23">
        <v>1335</v>
      </c>
      <c r="H65" s="23"/>
    </row>
    <row r="66" spans="2:8" x14ac:dyDescent="0.25">
      <c r="B66" s="9" t="s">
        <v>44</v>
      </c>
      <c r="C66" s="8">
        <v>11627.01</v>
      </c>
      <c r="D66" s="23">
        <v>12899.91</v>
      </c>
      <c r="E66" s="23">
        <v>3566</v>
      </c>
      <c r="H66" s="23"/>
    </row>
    <row r="67" spans="2:8" x14ac:dyDescent="0.25">
      <c r="B67" s="12" t="s">
        <v>45</v>
      </c>
      <c r="C67" s="17">
        <f t="shared" ref="C67:E67" si="6">SUM(C65:C66)</f>
        <v>14477.46</v>
      </c>
      <c r="D67" s="17">
        <f t="shared" si="6"/>
        <v>19198.73</v>
      </c>
      <c r="E67" s="17">
        <f t="shared" si="6"/>
        <v>4901</v>
      </c>
      <c r="H67" s="23"/>
    </row>
    <row r="68" spans="2:8" x14ac:dyDescent="0.25">
      <c r="B68" s="12"/>
      <c r="H68" s="23"/>
    </row>
    <row r="69" spans="2:8" x14ac:dyDescent="0.25">
      <c r="B69" s="12" t="s">
        <v>46</v>
      </c>
      <c r="C69" s="8" t="s">
        <v>147</v>
      </c>
      <c r="D69" s="8"/>
      <c r="E69" s="8"/>
      <c r="H69" s="23"/>
    </row>
    <row r="70" spans="2:8" x14ac:dyDescent="0.25">
      <c r="B70" s="11" t="s">
        <v>47</v>
      </c>
      <c r="C70" s="8" t="s">
        <v>147</v>
      </c>
      <c r="D70" s="8"/>
      <c r="E70" s="8"/>
      <c r="H70" s="23"/>
    </row>
    <row r="71" spans="2:8" x14ac:dyDescent="0.25">
      <c r="B71" s="9" t="s">
        <v>47</v>
      </c>
      <c r="C71" s="8">
        <v>208146.98</v>
      </c>
      <c r="D71" s="23">
        <v>220243.3</v>
      </c>
      <c r="E71" s="23">
        <v>57194.992857142897</v>
      </c>
      <c r="H71" s="23"/>
    </row>
    <row r="72" spans="2:8" x14ac:dyDescent="0.25">
      <c r="B72" s="9" t="s">
        <v>48</v>
      </c>
      <c r="C72" s="8">
        <v>62790.5</v>
      </c>
      <c r="D72" s="23">
        <v>65613.95</v>
      </c>
      <c r="E72" s="23">
        <v>14060.13</v>
      </c>
      <c r="H72" s="23"/>
    </row>
    <row r="73" spans="2:8" x14ac:dyDescent="0.25">
      <c r="B73" s="9"/>
      <c r="C73" s="17">
        <f t="shared" ref="C73:E73" si="7">SUM(C71:C72)</f>
        <v>270937.48</v>
      </c>
      <c r="D73" s="17">
        <f t="shared" si="7"/>
        <v>285857.25</v>
      </c>
      <c r="E73" s="17">
        <f t="shared" si="7"/>
        <v>71255.122857142895</v>
      </c>
      <c r="H73" s="23"/>
    </row>
    <row r="74" spans="2:8" x14ac:dyDescent="0.25">
      <c r="B74" s="11" t="s">
        <v>49</v>
      </c>
      <c r="C74" s="8" t="s">
        <v>147</v>
      </c>
      <c r="D74" s="8"/>
      <c r="E74" s="8"/>
      <c r="H74" s="23"/>
    </row>
    <row r="75" spans="2:8" x14ac:dyDescent="0.25">
      <c r="B75" s="9" t="s">
        <v>50</v>
      </c>
      <c r="C75" s="8">
        <v>240436.36</v>
      </c>
      <c r="D75" s="23">
        <v>249260.05</v>
      </c>
      <c r="E75" s="23">
        <v>60960</v>
      </c>
      <c r="H75" s="23"/>
    </row>
    <row r="76" spans="2:8" x14ac:dyDescent="0.25">
      <c r="B76" s="9" t="s">
        <v>51</v>
      </c>
      <c r="C76" s="8">
        <v>71655.19</v>
      </c>
      <c r="D76" s="23">
        <v>69655.520000000004</v>
      </c>
      <c r="E76" s="23">
        <v>17690</v>
      </c>
      <c r="H76" s="23"/>
    </row>
    <row r="77" spans="2:8" x14ac:dyDescent="0.25">
      <c r="B77" s="9"/>
      <c r="C77" s="17">
        <f t="shared" ref="C77:E77" si="8">SUM(C75:C76)</f>
        <v>312091.55</v>
      </c>
      <c r="D77" s="17">
        <f t="shared" si="8"/>
        <v>318915.57</v>
      </c>
      <c r="E77" s="17">
        <f t="shared" si="8"/>
        <v>78650</v>
      </c>
      <c r="H77" s="23"/>
    </row>
    <row r="78" spans="2:8" x14ac:dyDescent="0.25">
      <c r="B78" s="11" t="s">
        <v>52</v>
      </c>
      <c r="C78" s="8" t="s">
        <v>147</v>
      </c>
      <c r="D78" s="8"/>
      <c r="E78" s="8"/>
      <c r="H78" s="23"/>
    </row>
    <row r="79" spans="2:8" x14ac:dyDescent="0.25">
      <c r="B79" s="9" t="s">
        <v>53</v>
      </c>
      <c r="C79" s="8">
        <v>31730.99</v>
      </c>
      <c r="D79" s="23">
        <v>31736.89</v>
      </c>
      <c r="E79" s="23">
        <v>7700</v>
      </c>
      <c r="H79" s="23"/>
    </row>
    <row r="80" spans="2:8" s="5" customFormat="1" x14ac:dyDescent="0.25">
      <c r="B80" s="9" t="s">
        <v>54</v>
      </c>
      <c r="C80" s="8">
        <v>9360.98</v>
      </c>
      <c r="D80" s="23">
        <v>9318.2999999999993</v>
      </c>
      <c r="E80" s="23">
        <v>2345</v>
      </c>
      <c r="H80" s="23"/>
    </row>
    <row r="81" spans="2:8" x14ac:dyDescent="0.25">
      <c r="B81" s="9"/>
      <c r="C81" s="17">
        <f t="shared" ref="C81:E81" si="9">SUM(C79:C80)</f>
        <v>41091.97</v>
      </c>
      <c r="D81" s="17">
        <f t="shared" si="9"/>
        <v>41055.19</v>
      </c>
      <c r="E81" s="17">
        <f t="shared" si="9"/>
        <v>10045</v>
      </c>
      <c r="H81" s="23"/>
    </row>
    <row r="82" spans="2:8" x14ac:dyDescent="0.25">
      <c r="B82" s="9"/>
      <c r="C82" s="10"/>
      <c r="D82" s="10"/>
      <c r="E82" s="10"/>
      <c r="H82" s="23"/>
    </row>
    <row r="83" spans="2:8" x14ac:dyDescent="0.25">
      <c r="B83" s="9" t="s">
        <v>55</v>
      </c>
      <c r="C83" s="8">
        <v>4813.75</v>
      </c>
      <c r="D83" s="8">
        <v>0</v>
      </c>
      <c r="E83" s="8">
        <v>0</v>
      </c>
      <c r="H83" s="23"/>
    </row>
    <row r="84" spans="2:8" x14ac:dyDescent="0.25">
      <c r="B84" s="9" t="s">
        <v>141</v>
      </c>
      <c r="C84" s="8">
        <v>1092.4100000000001</v>
      </c>
      <c r="D84" s="8">
        <v>0</v>
      </c>
      <c r="E84" s="8">
        <v>0</v>
      </c>
      <c r="H84" s="23"/>
    </row>
    <row r="85" spans="2:8" x14ac:dyDescent="0.25">
      <c r="B85" s="9" t="s">
        <v>136</v>
      </c>
      <c r="C85" s="8">
        <v>854.79</v>
      </c>
      <c r="D85" s="8">
        <v>0</v>
      </c>
      <c r="E85" s="8">
        <v>0</v>
      </c>
      <c r="H85" s="23"/>
    </row>
    <row r="86" spans="2:8" x14ac:dyDescent="0.25">
      <c r="B86" s="9"/>
      <c r="C86" s="17">
        <f t="shared" ref="C86:E86" si="10">SUM(C83:C85)</f>
        <v>6760.95</v>
      </c>
      <c r="D86" s="17">
        <f t="shared" si="10"/>
        <v>0</v>
      </c>
      <c r="E86" s="17">
        <f t="shared" si="10"/>
        <v>0</v>
      </c>
      <c r="H86" s="23"/>
    </row>
    <row r="87" spans="2:8" x14ac:dyDescent="0.25">
      <c r="B87" s="12" t="s">
        <v>56</v>
      </c>
      <c r="C87" s="8" t="s">
        <v>147</v>
      </c>
      <c r="D87" s="8"/>
      <c r="E87" s="8"/>
      <c r="H87" s="23"/>
    </row>
    <row r="88" spans="2:8" x14ac:dyDescent="0.25">
      <c r="B88" s="9" t="s">
        <v>57</v>
      </c>
      <c r="C88" s="8">
        <v>190105.74</v>
      </c>
      <c r="D88" s="23">
        <v>162615.82999999999</v>
      </c>
      <c r="E88" s="23">
        <v>39945</v>
      </c>
      <c r="H88" s="23"/>
    </row>
    <row r="89" spans="2:8" x14ac:dyDescent="0.25">
      <c r="B89" s="9" t="s">
        <v>58</v>
      </c>
      <c r="C89" s="8">
        <v>59774.33</v>
      </c>
      <c r="D89" s="23">
        <v>54750.65</v>
      </c>
      <c r="E89" s="23">
        <v>13345</v>
      </c>
      <c r="H89" s="23"/>
    </row>
    <row r="90" spans="2:8" x14ac:dyDescent="0.25">
      <c r="B90" s="9"/>
      <c r="C90" s="17">
        <f t="shared" ref="C90:E90" si="11">SUM(C88:C89)</f>
        <v>249880.07</v>
      </c>
      <c r="D90" s="17">
        <f t="shared" si="11"/>
        <v>217366.47999999998</v>
      </c>
      <c r="E90" s="17">
        <f t="shared" si="11"/>
        <v>53290</v>
      </c>
      <c r="H90" s="23"/>
    </row>
    <row r="91" spans="2:8" x14ac:dyDescent="0.25">
      <c r="B91" s="9"/>
      <c r="C91" s="10"/>
      <c r="D91" s="10"/>
      <c r="E91" s="10"/>
      <c r="H91" s="23"/>
    </row>
    <row r="92" spans="2:8" x14ac:dyDescent="0.25">
      <c r="B92" s="9" t="s">
        <v>144</v>
      </c>
      <c r="C92" s="8">
        <v>15124.33</v>
      </c>
      <c r="D92" s="23">
        <v>16429.04</v>
      </c>
      <c r="E92" s="23">
        <v>0</v>
      </c>
      <c r="H92" s="23"/>
    </row>
    <row r="93" spans="2:8" x14ac:dyDescent="0.25">
      <c r="B93" s="9" t="s">
        <v>145</v>
      </c>
      <c r="C93" s="8">
        <v>18678.05</v>
      </c>
      <c r="D93" s="23">
        <v>19598.59</v>
      </c>
      <c r="E93" s="23">
        <v>0</v>
      </c>
      <c r="H93" s="23"/>
    </row>
    <row r="94" spans="2:8" x14ac:dyDescent="0.25">
      <c r="B94" s="4" t="s">
        <v>151</v>
      </c>
      <c r="C94" s="8">
        <v>2680.06</v>
      </c>
      <c r="D94" s="23">
        <v>2693.82</v>
      </c>
      <c r="E94" s="23">
        <v>0</v>
      </c>
      <c r="H94" s="23"/>
    </row>
    <row r="95" spans="2:8" x14ac:dyDescent="0.25">
      <c r="B95" s="9" t="s">
        <v>152</v>
      </c>
      <c r="C95" s="8">
        <v>12888.11</v>
      </c>
      <c r="D95" s="23">
        <v>12731.34</v>
      </c>
      <c r="E95" s="23">
        <v>0</v>
      </c>
      <c r="H95" s="23"/>
    </row>
    <row r="96" spans="2:8" x14ac:dyDescent="0.25">
      <c r="B96" s="9" t="s">
        <v>59</v>
      </c>
      <c r="C96" s="8">
        <v>8219.6</v>
      </c>
      <c r="D96" s="8">
        <v>8273.42</v>
      </c>
      <c r="E96" s="8">
        <v>0</v>
      </c>
      <c r="H96" s="23"/>
    </row>
    <row r="97" spans="2:8" x14ac:dyDescent="0.25">
      <c r="B97" s="9" t="s">
        <v>148</v>
      </c>
      <c r="C97" s="8">
        <v>75.66</v>
      </c>
      <c r="D97" s="8">
        <v>0</v>
      </c>
      <c r="E97" s="8">
        <v>0</v>
      </c>
      <c r="H97" s="23"/>
    </row>
    <row r="98" spans="2:8" x14ac:dyDescent="0.25">
      <c r="B98" s="9" t="s">
        <v>166</v>
      </c>
      <c r="C98" s="8">
        <v>0</v>
      </c>
      <c r="D98" s="8">
        <v>0</v>
      </c>
      <c r="E98" s="8">
        <v>0</v>
      </c>
      <c r="H98" s="23"/>
    </row>
    <row r="99" spans="2:8" x14ac:dyDescent="0.25">
      <c r="B99" s="9" t="s">
        <v>60</v>
      </c>
      <c r="C99" s="8">
        <v>0</v>
      </c>
      <c r="D99" s="8">
        <v>0</v>
      </c>
      <c r="E99" s="8">
        <v>0</v>
      </c>
      <c r="H99" s="23"/>
    </row>
    <row r="100" spans="2:8" x14ac:dyDescent="0.25">
      <c r="B100" s="12" t="s">
        <v>61</v>
      </c>
      <c r="C100" s="17">
        <f t="shared" ref="C100:D100" si="12">+C99+C96+C90+C86+C81+C77+C73+C92+C93+C97+C94+C95</f>
        <v>938427.83</v>
      </c>
      <c r="D100" s="17">
        <f t="shared" si="12"/>
        <v>922920.69999999984</v>
      </c>
      <c r="E100" s="17">
        <f>+E99+E96+E90+E86+E81+E77+E73+E92+E93+E97+E94+E95+E98</f>
        <v>213240.12285714288</v>
      </c>
      <c r="H100" s="23"/>
    </row>
    <row r="101" spans="2:8" x14ac:dyDescent="0.25">
      <c r="B101" s="12"/>
      <c r="C101" s="8" t="s">
        <v>147</v>
      </c>
      <c r="D101" s="8"/>
      <c r="E101" s="8"/>
      <c r="H101" s="23"/>
    </row>
    <row r="102" spans="2:8" x14ac:dyDescent="0.25">
      <c r="B102" s="12" t="s">
        <v>62</v>
      </c>
      <c r="C102" s="8" t="s">
        <v>147</v>
      </c>
      <c r="D102" s="8"/>
      <c r="E102" s="8"/>
      <c r="H102" s="23"/>
    </row>
    <row r="103" spans="2:8" x14ac:dyDescent="0.25">
      <c r="B103" s="11" t="s">
        <v>63</v>
      </c>
      <c r="C103" s="8" t="s">
        <v>147</v>
      </c>
      <c r="D103" s="8"/>
      <c r="E103" s="8"/>
      <c r="H103" s="23"/>
    </row>
    <row r="104" spans="2:8" x14ac:dyDescent="0.25">
      <c r="B104" s="9" t="s">
        <v>64</v>
      </c>
      <c r="C104" s="8">
        <v>10445.64</v>
      </c>
      <c r="D104" s="8">
        <v>24547.39</v>
      </c>
      <c r="E104" s="8">
        <v>5450</v>
      </c>
      <c r="H104" s="23"/>
    </row>
    <row r="105" spans="2:8" x14ac:dyDescent="0.25">
      <c r="B105" s="9" t="s">
        <v>137</v>
      </c>
      <c r="C105" s="8">
        <v>3634.96</v>
      </c>
      <c r="D105" s="8">
        <v>6146.41</v>
      </c>
      <c r="E105" s="8">
        <v>1285</v>
      </c>
      <c r="H105" s="23"/>
    </row>
    <row r="106" spans="2:8" x14ac:dyDescent="0.25">
      <c r="B106" s="9" t="s">
        <v>65</v>
      </c>
      <c r="C106" s="8">
        <v>200.3</v>
      </c>
      <c r="D106" s="8">
        <v>255.61</v>
      </c>
      <c r="E106" s="8">
        <v>56</v>
      </c>
      <c r="H106" s="23"/>
    </row>
    <row r="107" spans="2:8" x14ac:dyDescent="0.25">
      <c r="B107" s="9" t="s">
        <v>66</v>
      </c>
      <c r="C107" s="8">
        <v>20489.7</v>
      </c>
      <c r="D107" s="8">
        <v>21556.66</v>
      </c>
      <c r="E107" s="8">
        <v>7506</v>
      </c>
      <c r="H107" s="23"/>
    </row>
    <row r="108" spans="2:8" x14ac:dyDescent="0.25">
      <c r="B108" s="9" t="s">
        <v>67</v>
      </c>
      <c r="C108" s="8">
        <v>1082.23</v>
      </c>
      <c r="D108" s="8">
        <v>2560.89</v>
      </c>
      <c r="E108" s="8">
        <v>0</v>
      </c>
      <c r="H108" s="23"/>
    </row>
    <row r="109" spans="2:8" x14ac:dyDescent="0.25">
      <c r="B109" s="9" t="s">
        <v>68</v>
      </c>
      <c r="C109" s="8">
        <v>1455446.93</v>
      </c>
      <c r="D109" s="8">
        <v>1715276.92</v>
      </c>
      <c r="E109" s="8">
        <v>495939</v>
      </c>
      <c r="H109" s="23"/>
    </row>
    <row r="110" spans="2:8" x14ac:dyDescent="0.25">
      <c r="B110" s="9" t="s">
        <v>69</v>
      </c>
      <c r="C110" s="8">
        <v>27893.86</v>
      </c>
      <c r="D110" s="8">
        <v>35406.589999999997</v>
      </c>
      <c r="E110" s="8">
        <v>12567</v>
      </c>
      <c r="H110" s="23"/>
    </row>
    <row r="111" spans="2:8" x14ac:dyDescent="0.25">
      <c r="B111" s="9" t="s">
        <v>70</v>
      </c>
      <c r="C111" s="8">
        <v>17475.71</v>
      </c>
      <c r="D111" s="8">
        <v>17645.759999999998</v>
      </c>
      <c r="E111" s="8">
        <v>3224</v>
      </c>
      <c r="H111" s="23"/>
    </row>
    <row r="112" spans="2:8" x14ac:dyDescent="0.25">
      <c r="B112" s="9" t="s">
        <v>71</v>
      </c>
      <c r="C112" s="8">
        <v>138015.89000000001</v>
      </c>
      <c r="D112" s="8">
        <v>152385.67000000001</v>
      </c>
      <c r="E112" s="8">
        <v>35570</v>
      </c>
      <c r="H112" s="23"/>
    </row>
    <row r="113" spans="2:8" x14ac:dyDescent="0.25">
      <c r="B113" s="9" t="s">
        <v>72</v>
      </c>
      <c r="C113" s="8">
        <v>68730.03</v>
      </c>
      <c r="D113" s="8">
        <v>61875.54</v>
      </c>
      <c r="E113" s="8">
        <v>17061</v>
      </c>
      <c r="H113" s="23"/>
    </row>
    <row r="114" spans="2:8" x14ac:dyDescent="0.25">
      <c r="B114" s="9" t="s">
        <v>162</v>
      </c>
      <c r="C114" s="8">
        <v>0</v>
      </c>
      <c r="D114" s="8">
        <v>0</v>
      </c>
      <c r="E114" s="8">
        <v>261</v>
      </c>
      <c r="H114" s="23"/>
    </row>
    <row r="115" spans="2:8" x14ac:dyDescent="0.25">
      <c r="B115" s="9"/>
      <c r="C115" s="17">
        <f t="shared" ref="C115:E115" si="13">SUM(C104:C114)</f>
        <v>1743415.2500000002</v>
      </c>
      <c r="D115" s="17">
        <f t="shared" si="13"/>
        <v>2037657.44</v>
      </c>
      <c r="E115" s="17">
        <f t="shared" si="13"/>
        <v>578919</v>
      </c>
      <c r="H115" s="23"/>
    </row>
    <row r="116" spans="2:8" x14ac:dyDescent="0.25">
      <c r="B116" s="9"/>
      <c r="H116" s="23"/>
    </row>
    <row r="117" spans="2:8" x14ac:dyDescent="0.25">
      <c r="B117" s="9" t="s">
        <v>73</v>
      </c>
      <c r="C117" s="8">
        <v>1052.72</v>
      </c>
      <c r="D117" s="23">
        <v>722.06</v>
      </c>
      <c r="E117" s="23">
        <v>195</v>
      </c>
      <c r="H117" s="23"/>
    </row>
    <row r="118" spans="2:8" x14ac:dyDescent="0.25">
      <c r="B118" s="9" t="s">
        <v>74</v>
      </c>
      <c r="C118" s="8">
        <v>0</v>
      </c>
      <c r="D118" s="23">
        <v>1122.18</v>
      </c>
      <c r="E118" s="23">
        <v>326</v>
      </c>
      <c r="H118" s="23"/>
    </row>
    <row r="119" spans="2:8" x14ac:dyDescent="0.25">
      <c r="B119" s="4" t="s">
        <v>146</v>
      </c>
      <c r="C119" s="8">
        <v>4241.49</v>
      </c>
      <c r="D119" s="23">
        <v>3557.48</v>
      </c>
      <c r="E119" s="23">
        <v>542</v>
      </c>
      <c r="H119" s="23"/>
    </row>
    <row r="120" spans="2:8" x14ac:dyDescent="0.25">
      <c r="B120" s="9" t="s">
        <v>75</v>
      </c>
      <c r="C120" s="8">
        <v>542.67999999999995</v>
      </c>
      <c r="D120" s="23">
        <v>443.46</v>
      </c>
      <c r="E120" s="23">
        <v>283</v>
      </c>
      <c r="H120" s="23"/>
    </row>
    <row r="121" spans="2:8" x14ac:dyDescent="0.25">
      <c r="B121" s="7"/>
      <c r="C121" s="17">
        <f t="shared" ref="C121:E121" si="14">SUM(C117:C120)</f>
        <v>5836.89</v>
      </c>
      <c r="D121" s="17">
        <f t="shared" si="14"/>
        <v>5845.18</v>
      </c>
      <c r="E121" s="17">
        <f t="shared" si="14"/>
        <v>1346</v>
      </c>
      <c r="H121" s="23"/>
    </row>
    <row r="122" spans="2:8" x14ac:dyDescent="0.25">
      <c r="B122" s="12"/>
      <c r="H122" s="23"/>
    </row>
    <row r="123" spans="2:8" x14ac:dyDescent="0.25">
      <c r="B123" s="12" t="s">
        <v>76</v>
      </c>
      <c r="C123" s="8" t="s">
        <v>147</v>
      </c>
      <c r="D123" s="8"/>
      <c r="E123" s="8"/>
      <c r="H123" s="23"/>
    </row>
    <row r="124" spans="2:8" x14ac:dyDescent="0.25">
      <c r="B124" s="9" t="s">
        <v>77</v>
      </c>
      <c r="C124" s="8">
        <v>6797.98</v>
      </c>
      <c r="D124" s="23">
        <v>7175.87</v>
      </c>
      <c r="E124" s="23">
        <v>2345</v>
      </c>
      <c r="H124" s="23"/>
    </row>
    <row r="125" spans="2:8" x14ac:dyDescent="0.25">
      <c r="B125" s="9" t="s">
        <v>78</v>
      </c>
      <c r="C125" s="8">
        <v>9856.8799999999992</v>
      </c>
      <c r="D125" s="23">
        <v>7502.69</v>
      </c>
      <c r="E125" s="23">
        <v>7500</v>
      </c>
      <c r="H125" s="23"/>
    </row>
    <row r="126" spans="2:8" x14ac:dyDescent="0.25">
      <c r="B126" s="9" t="s">
        <v>79</v>
      </c>
      <c r="C126" s="8">
        <v>403696.92</v>
      </c>
      <c r="D126" s="23">
        <v>383618.56</v>
      </c>
      <c r="E126" s="23">
        <v>113564</v>
      </c>
      <c r="H126" s="23"/>
    </row>
    <row r="127" spans="2:8" x14ac:dyDescent="0.25">
      <c r="B127" s="9" t="s">
        <v>80</v>
      </c>
      <c r="C127" s="8">
        <v>5301.63</v>
      </c>
      <c r="D127" s="23">
        <v>24611.3</v>
      </c>
      <c r="E127" s="23">
        <v>6145</v>
      </c>
      <c r="H127" s="23"/>
    </row>
    <row r="128" spans="2:8" x14ac:dyDescent="0.25">
      <c r="B128" s="9" t="s">
        <v>81</v>
      </c>
      <c r="C128" s="8">
        <v>689.4</v>
      </c>
      <c r="D128" s="23">
        <v>26784.62</v>
      </c>
      <c r="E128" s="23">
        <v>0</v>
      </c>
      <c r="H128" s="23"/>
    </row>
    <row r="129" spans="2:8" x14ac:dyDescent="0.25">
      <c r="B129" s="9" t="s">
        <v>82</v>
      </c>
      <c r="C129" s="8">
        <v>37592.79</v>
      </c>
      <c r="D129" s="23">
        <v>27529.71</v>
      </c>
      <c r="E129" s="23">
        <v>7181</v>
      </c>
      <c r="H129" s="23"/>
    </row>
    <row r="130" spans="2:8" x14ac:dyDescent="0.25">
      <c r="B130" s="9" t="s">
        <v>83</v>
      </c>
      <c r="C130" s="8">
        <v>39543.21</v>
      </c>
      <c r="D130" s="23">
        <v>75088.13</v>
      </c>
      <c r="E130" s="23">
        <v>14166</v>
      </c>
      <c r="H130" s="23"/>
    </row>
    <row r="131" spans="2:8" x14ac:dyDescent="0.25">
      <c r="B131" s="9" t="s">
        <v>84</v>
      </c>
      <c r="C131" s="8">
        <v>51.01</v>
      </c>
      <c r="D131" s="23">
        <v>978.21</v>
      </c>
      <c r="E131" s="23">
        <v>178</v>
      </c>
      <c r="H131" s="23"/>
    </row>
    <row r="132" spans="2:8" x14ac:dyDescent="0.25">
      <c r="B132" s="9" t="s">
        <v>85</v>
      </c>
      <c r="C132" s="8">
        <v>1035.1099999999999</v>
      </c>
      <c r="D132" s="23">
        <v>1385.23</v>
      </c>
      <c r="E132" s="23">
        <v>542</v>
      </c>
      <c r="H132" s="23"/>
    </row>
    <row r="133" spans="2:8" x14ac:dyDescent="0.25">
      <c r="B133" s="9" t="s">
        <v>86</v>
      </c>
      <c r="C133" s="8">
        <v>2840.8</v>
      </c>
      <c r="D133" s="23">
        <v>2473.81</v>
      </c>
      <c r="E133" s="23">
        <v>1585</v>
      </c>
      <c r="H133" s="23"/>
    </row>
    <row r="134" spans="2:8" x14ac:dyDescent="0.25">
      <c r="B134" s="9" t="s">
        <v>149</v>
      </c>
      <c r="C134" s="8">
        <v>18857.48</v>
      </c>
      <c r="D134" s="23">
        <v>9980.5300000000007</v>
      </c>
      <c r="E134" s="23">
        <v>2958</v>
      </c>
      <c r="H134" s="23"/>
    </row>
    <row r="135" spans="2:8" x14ac:dyDescent="0.25">
      <c r="B135" s="9" t="s">
        <v>87</v>
      </c>
      <c r="C135" s="8">
        <v>6713.11</v>
      </c>
      <c r="D135" s="23">
        <v>3841.84</v>
      </c>
      <c r="E135" s="23">
        <v>777</v>
      </c>
      <c r="H135" s="23"/>
    </row>
    <row r="136" spans="2:8" x14ac:dyDescent="0.25">
      <c r="B136" s="12" t="s">
        <v>88</v>
      </c>
      <c r="C136" s="17">
        <f>SUM(C124:C135)</f>
        <v>532976.31999999995</v>
      </c>
      <c r="D136" s="17">
        <f>SUM(D124:D135)</f>
        <v>570970.5</v>
      </c>
      <c r="E136" s="17">
        <f>SUM(E124:E135)</f>
        <v>156941</v>
      </c>
      <c r="H136" s="23"/>
    </row>
    <row r="137" spans="2:8" x14ac:dyDescent="0.25">
      <c r="B137" s="12"/>
      <c r="C137" s="10"/>
      <c r="D137" s="10"/>
      <c r="E137" s="10"/>
      <c r="H137" s="23"/>
    </row>
    <row r="138" spans="2:8" x14ac:dyDescent="0.25">
      <c r="B138" s="9" t="s">
        <v>89</v>
      </c>
      <c r="C138" s="8" t="s">
        <v>147</v>
      </c>
      <c r="D138" s="8"/>
      <c r="E138" s="8"/>
      <c r="H138" s="23"/>
    </row>
    <row r="139" spans="2:8" x14ac:dyDescent="0.25">
      <c r="B139" s="9" t="s">
        <v>90</v>
      </c>
      <c r="C139" s="8">
        <v>677.94</v>
      </c>
      <c r="D139" s="8">
        <v>707.74</v>
      </c>
      <c r="E139" s="8">
        <v>531</v>
      </c>
      <c r="H139" s="23"/>
    </row>
    <row r="140" spans="2:8" x14ac:dyDescent="0.25">
      <c r="B140" s="12" t="s">
        <v>91</v>
      </c>
      <c r="C140" s="17">
        <f t="shared" ref="C140:E140" si="15">+C139</f>
        <v>677.94</v>
      </c>
      <c r="D140" s="17">
        <f t="shared" si="15"/>
        <v>707.74</v>
      </c>
      <c r="E140" s="17">
        <f t="shared" si="15"/>
        <v>531</v>
      </c>
      <c r="H140" s="23"/>
    </row>
    <row r="141" spans="2:8" x14ac:dyDescent="0.25">
      <c r="B141" s="11"/>
      <c r="H141" s="23"/>
    </row>
    <row r="142" spans="2:8" x14ac:dyDescent="0.25">
      <c r="B142" s="11" t="s">
        <v>92</v>
      </c>
      <c r="C142" s="8" t="s">
        <v>147</v>
      </c>
      <c r="D142" s="8"/>
      <c r="E142" s="8"/>
      <c r="H142" s="23"/>
    </row>
    <row r="143" spans="2:8" x14ac:dyDescent="0.25">
      <c r="B143" s="9" t="s">
        <v>93</v>
      </c>
      <c r="C143" s="8">
        <v>68767.91</v>
      </c>
      <c r="D143" s="23">
        <v>68767.91</v>
      </c>
      <c r="E143" s="23">
        <v>15000</v>
      </c>
      <c r="H143" s="23"/>
    </row>
    <row r="144" spans="2:8" x14ac:dyDescent="0.25">
      <c r="B144" s="9" t="s">
        <v>94</v>
      </c>
      <c r="C144" s="8">
        <v>11305.21</v>
      </c>
      <c r="D144" s="23">
        <v>11048.61</v>
      </c>
      <c r="E144" s="23">
        <v>0</v>
      </c>
      <c r="H144" s="23"/>
    </row>
    <row r="145" spans="2:8" x14ac:dyDescent="0.25">
      <c r="B145" s="9" t="s">
        <v>95</v>
      </c>
      <c r="C145" s="8">
        <v>8595.99</v>
      </c>
      <c r="D145" s="23">
        <v>8595.99</v>
      </c>
      <c r="E145" s="23">
        <v>0</v>
      </c>
      <c r="H145" s="23"/>
    </row>
    <row r="146" spans="2:8" x14ac:dyDescent="0.25">
      <c r="B146" s="9" t="s">
        <v>96</v>
      </c>
      <c r="C146" s="8">
        <v>17022.59</v>
      </c>
      <c r="D146" s="23">
        <v>25136.55</v>
      </c>
      <c r="E146" s="23">
        <v>7544</v>
      </c>
      <c r="H146" s="23"/>
    </row>
    <row r="147" spans="2:8" x14ac:dyDescent="0.25">
      <c r="B147" s="9" t="s">
        <v>97</v>
      </c>
      <c r="C147" s="8">
        <v>29982.36</v>
      </c>
      <c r="D147" s="23">
        <v>34880.54</v>
      </c>
      <c r="E147" s="23">
        <v>35450</v>
      </c>
      <c r="H147" s="23"/>
    </row>
    <row r="148" spans="2:8" x14ac:dyDescent="0.25">
      <c r="B148" s="9" t="s">
        <v>98</v>
      </c>
      <c r="C148" s="8">
        <v>912.84</v>
      </c>
      <c r="D148" s="23">
        <v>620.34</v>
      </c>
      <c r="E148" s="23">
        <v>155</v>
      </c>
      <c r="H148" s="23"/>
    </row>
    <row r="149" spans="2:8" x14ac:dyDescent="0.25">
      <c r="B149" s="9" t="s">
        <v>99</v>
      </c>
      <c r="C149" s="8">
        <v>7793.5</v>
      </c>
      <c r="D149" s="23">
        <v>5269.78</v>
      </c>
      <c r="E149" s="23">
        <v>1453</v>
      </c>
      <c r="H149" s="23"/>
    </row>
    <row r="150" spans="2:8" x14ac:dyDescent="0.25">
      <c r="B150" s="9" t="s">
        <v>100</v>
      </c>
      <c r="C150" s="8">
        <v>2208.6</v>
      </c>
      <c r="D150" s="23">
        <v>1081.3800000000001</v>
      </c>
      <c r="E150" s="23">
        <v>0</v>
      </c>
      <c r="H150" s="23"/>
    </row>
    <row r="151" spans="2:8" x14ac:dyDescent="0.25">
      <c r="B151" s="9" t="s">
        <v>101</v>
      </c>
      <c r="C151" s="8">
        <v>630.55999999999995</v>
      </c>
      <c r="D151" s="23">
        <v>667.34</v>
      </c>
      <c r="E151" s="23">
        <v>35</v>
      </c>
      <c r="H151" s="23"/>
    </row>
    <row r="152" spans="2:8" x14ac:dyDescent="0.25">
      <c r="B152" s="9" t="s">
        <v>102</v>
      </c>
      <c r="C152" s="8">
        <v>1085.96</v>
      </c>
      <c r="D152" s="23">
        <v>27.51</v>
      </c>
      <c r="E152" s="23">
        <v>0</v>
      </c>
      <c r="H152" s="23"/>
    </row>
    <row r="153" spans="2:8" x14ac:dyDescent="0.25">
      <c r="B153" s="9" t="s">
        <v>103</v>
      </c>
      <c r="C153" s="8">
        <v>5957.36</v>
      </c>
      <c r="D153" s="23">
        <v>6836.48</v>
      </c>
      <c r="E153" s="23">
        <v>1543</v>
      </c>
      <c r="H153" s="23"/>
    </row>
    <row r="154" spans="2:8" x14ac:dyDescent="0.25">
      <c r="B154" s="9" t="s">
        <v>104</v>
      </c>
      <c r="C154" s="8">
        <v>31683.34</v>
      </c>
      <c r="D154" s="23">
        <v>23007.34</v>
      </c>
      <c r="E154" s="23">
        <v>6414</v>
      </c>
      <c r="H154" s="23"/>
    </row>
    <row r="155" spans="2:8" x14ac:dyDescent="0.25">
      <c r="B155" s="9" t="s">
        <v>105</v>
      </c>
      <c r="C155" s="8">
        <v>24224.62</v>
      </c>
      <c r="D155" s="23">
        <v>27289.01</v>
      </c>
      <c r="E155" s="23">
        <v>4576</v>
      </c>
      <c r="H155" s="23"/>
    </row>
    <row r="156" spans="2:8" x14ac:dyDescent="0.25">
      <c r="B156" s="9" t="s">
        <v>106</v>
      </c>
      <c r="C156" s="8">
        <v>1740.06</v>
      </c>
      <c r="D156" s="23">
        <v>2039.36</v>
      </c>
      <c r="E156" s="23">
        <v>309</v>
      </c>
      <c r="H156" s="23"/>
    </row>
    <row r="157" spans="2:8" x14ac:dyDescent="0.25">
      <c r="B157" s="9" t="s">
        <v>107</v>
      </c>
      <c r="C157" s="8">
        <v>1900.42</v>
      </c>
      <c r="D157" s="23">
        <v>812.15</v>
      </c>
      <c r="E157" s="23">
        <v>33</v>
      </c>
      <c r="H157" s="23"/>
    </row>
    <row r="158" spans="2:8" x14ac:dyDescent="0.25">
      <c r="B158" s="9" t="s">
        <v>108</v>
      </c>
      <c r="C158" s="8">
        <v>10497.01</v>
      </c>
      <c r="D158" s="23">
        <v>9343.69</v>
      </c>
      <c r="E158" s="23">
        <v>903</v>
      </c>
      <c r="H158" s="23"/>
    </row>
    <row r="159" spans="2:8" x14ac:dyDescent="0.25">
      <c r="B159" s="9" t="s">
        <v>109</v>
      </c>
      <c r="C159" s="8">
        <v>902.99</v>
      </c>
      <c r="D159" s="23">
        <v>1613.65</v>
      </c>
      <c r="E159" s="23">
        <v>234</v>
      </c>
      <c r="H159" s="23"/>
    </row>
    <row r="160" spans="2:8" x14ac:dyDescent="0.25">
      <c r="B160" s="9" t="s">
        <v>110</v>
      </c>
      <c r="C160" s="8">
        <v>135759.6</v>
      </c>
      <c r="D160" s="23">
        <v>135759.6</v>
      </c>
      <c r="E160" s="23">
        <v>65000</v>
      </c>
      <c r="H160" s="23"/>
    </row>
    <row r="161" spans="2:8" x14ac:dyDescent="0.25">
      <c r="B161" s="9" t="s">
        <v>163</v>
      </c>
      <c r="C161" s="8">
        <v>0</v>
      </c>
      <c r="D161" s="23">
        <v>0</v>
      </c>
      <c r="E161" s="23">
        <v>349</v>
      </c>
      <c r="H161" s="23"/>
    </row>
    <row r="162" spans="2:8" x14ac:dyDescent="0.25">
      <c r="B162" s="9" t="s">
        <v>157</v>
      </c>
      <c r="C162" s="8">
        <v>76.58</v>
      </c>
      <c r="D162" s="8">
        <v>0</v>
      </c>
      <c r="E162" s="23">
        <v>0</v>
      </c>
      <c r="H162" s="23"/>
    </row>
    <row r="163" spans="2:8" x14ac:dyDescent="0.25">
      <c r="B163" s="9" t="s">
        <v>111</v>
      </c>
      <c r="C163" s="8">
        <v>272.33999999999997</v>
      </c>
      <c r="D163" s="8">
        <v>10220.27</v>
      </c>
      <c r="E163" s="23">
        <v>134</v>
      </c>
      <c r="H163" s="23"/>
    </row>
    <row r="164" spans="2:8" x14ac:dyDescent="0.25">
      <c r="B164" s="4" t="s">
        <v>158</v>
      </c>
      <c r="C164" s="8">
        <v>0</v>
      </c>
      <c r="D164" s="8">
        <v>440.69</v>
      </c>
      <c r="E164" s="8">
        <v>0</v>
      </c>
      <c r="H164" s="23"/>
    </row>
    <row r="165" spans="2:8" x14ac:dyDescent="0.25">
      <c r="B165" s="12" t="s">
        <v>112</v>
      </c>
      <c r="C165" s="17">
        <f t="shared" ref="C165:E165" si="16">SUM(C143:C164)</f>
        <v>361319.84</v>
      </c>
      <c r="D165" s="17">
        <f t="shared" si="16"/>
        <v>373458.19</v>
      </c>
      <c r="E165" s="17">
        <f t="shared" si="16"/>
        <v>139132</v>
      </c>
      <c r="H165" s="23"/>
    </row>
    <row r="166" spans="2:8" x14ac:dyDescent="0.25">
      <c r="B166" s="12"/>
      <c r="C166" s="8" t="s">
        <v>147</v>
      </c>
      <c r="D166" s="8"/>
      <c r="E166" s="8"/>
      <c r="H166" s="23"/>
    </row>
    <row r="167" spans="2:8" x14ac:dyDescent="0.25">
      <c r="B167" s="12" t="s">
        <v>113</v>
      </c>
      <c r="C167" s="8" t="s">
        <v>147</v>
      </c>
      <c r="D167" s="8"/>
      <c r="E167" s="8"/>
      <c r="H167" s="23"/>
    </row>
    <row r="168" spans="2:8" x14ac:dyDescent="0.25">
      <c r="B168" s="9" t="s">
        <v>172</v>
      </c>
      <c r="C168" s="8">
        <v>148997.13</v>
      </c>
      <c r="D168" s="8">
        <v>140074.5</v>
      </c>
      <c r="E168" s="8">
        <v>0</v>
      </c>
      <c r="H168" s="23"/>
    </row>
    <row r="169" spans="2:8" x14ac:dyDescent="0.25">
      <c r="B169" s="9" t="s">
        <v>138</v>
      </c>
      <c r="C169" s="8">
        <v>18610.32</v>
      </c>
      <c r="D169" s="8">
        <v>16543.27</v>
      </c>
      <c r="E169" s="8">
        <v>0</v>
      </c>
      <c r="H169" s="23"/>
    </row>
    <row r="170" spans="2:8" x14ac:dyDescent="0.25">
      <c r="B170" s="4" t="s">
        <v>159</v>
      </c>
      <c r="C170" s="8">
        <v>0</v>
      </c>
      <c r="D170" s="8">
        <v>9562.18</v>
      </c>
      <c r="E170" s="8">
        <v>0</v>
      </c>
      <c r="H170" s="23"/>
    </row>
    <row r="171" spans="2:8" x14ac:dyDescent="0.25">
      <c r="B171" s="4" t="s">
        <v>160</v>
      </c>
      <c r="C171" s="8">
        <v>0</v>
      </c>
      <c r="D171" s="8">
        <v>2065.9</v>
      </c>
      <c r="E171" s="8">
        <v>0</v>
      </c>
      <c r="H171" s="23"/>
    </row>
    <row r="172" spans="2:8" x14ac:dyDescent="0.25">
      <c r="B172" s="4" t="s">
        <v>161</v>
      </c>
      <c r="C172" s="8">
        <v>0</v>
      </c>
      <c r="D172" s="8">
        <v>13019.21</v>
      </c>
      <c r="E172" s="8">
        <v>0</v>
      </c>
      <c r="H172" s="23"/>
    </row>
    <row r="173" spans="2:8" x14ac:dyDescent="0.25">
      <c r="B173" s="4" t="s">
        <v>153</v>
      </c>
      <c r="C173" s="8">
        <v>114.61</v>
      </c>
      <c r="D173" s="6">
        <v>0</v>
      </c>
      <c r="E173" s="6">
        <v>0</v>
      </c>
      <c r="H173" s="23"/>
    </row>
    <row r="174" spans="2:8" x14ac:dyDescent="0.25">
      <c r="B174" s="12" t="s">
        <v>114</v>
      </c>
      <c r="C174" s="17">
        <f>SUM(C168:C173)</f>
        <v>167722.06</v>
      </c>
      <c r="D174" s="17">
        <f>SUM(D168:D173)</f>
        <v>181265.05999999997</v>
      </c>
      <c r="E174" s="17">
        <f>SUM(E168:E173)</f>
        <v>0</v>
      </c>
      <c r="H174" s="23"/>
    </row>
    <row r="175" spans="2:8" x14ac:dyDescent="0.25">
      <c r="B175" s="12"/>
      <c r="C175" s="10"/>
      <c r="D175" s="10"/>
      <c r="E175" s="10"/>
      <c r="H175" s="23"/>
    </row>
    <row r="176" spans="2:8" x14ac:dyDescent="0.25">
      <c r="B176" s="12" t="s">
        <v>115</v>
      </c>
      <c r="C176" s="8" t="s">
        <v>147</v>
      </c>
      <c r="D176" s="8"/>
      <c r="E176" s="8"/>
      <c r="H176" s="23"/>
    </row>
    <row r="177" spans="2:8" x14ac:dyDescent="0.25">
      <c r="B177" s="9" t="s">
        <v>116</v>
      </c>
      <c r="C177" s="8">
        <v>1012.01</v>
      </c>
      <c r="D177" s="23">
        <v>162.47</v>
      </c>
      <c r="E177" s="23">
        <v>43</v>
      </c>
      <c r="H177" s="23"/>
    </row>
    <row r="178" spans="2:8" x14ac:dyDescent="0.25">
      <c r="B178" s="9" t="s">
        <v>139</v>
      </c>
      <c r="C178" s="8">
        <v>1665.48</v>
      </c>
      <c r="D178" s="23">
        <v>5719.39</v>
      </c>
      <c r="E178" s="23">
        <v>3250</v>
      </c>
      <c r="H178" s="23"/>
    </row>
    <row r="179" spans="2:8" x14ac:dyDescent="0.25">
      <c r="B179" s="9" t="s">
        <v>117</v>
      </c>
      <c r="C179" s="8">
        <v>1564.88</v>
      </c>
      <c r="D179" s="23">
        <v>0</v>
      </c>
      <c r="E179" s="23">
        <v>0</v>
      </c>
      <c r="H179" s="23"/>
    </row>
    <row r="180" spans="2:8" x14ac:dyDescent="0.25">
      <c r="B180" s="9" t="s">
        <v>118</v>
      </c>
      <c r="C180" s="8">
        <v>0</v>
      </c>
      <c r="D180" s="23">
        <v>1286.79</v>
      </c>
      <c r="E180" s="23">
        <v>0</v>
      </c>
      <c r="H180" s="23"/>
    </row>
    <row r="181" spans="2:8" x14ac:dyDescent="0.25">
      <c r="B181" s="12" t="s">
        <v>119</v>
      </c>
      <c r="C181" s="17">
        <f t="shared" ref="C181:E181" si="17">SUM(C177:C180)</f>
        <v>4242.37</v>
      </c>
      <c r="D181" s="17">
        <f t="shared" si="17"/>
        <v>7168.6500000000005</v>
      </c>
      <c r="E181" s="17">
        <f t="shared" si="17"/>
        <v>3293</v>
      </c>
      <c r="H181" s="23"/>
    </row>
    <row r="182" spans="2:8" x14ac:dyDescent="0.25">
      <c r="B182" s="12"/>
      <c r="C182" s="10"/>
      <c r="D182" s="10"/>
      <c r="E182" s="10"/>
      <c r="H182" s="23"/>
    </row>
    <row r="183" spans="2:8" x14ac:dyDescent="0.25">
      <c r="B183" s="12" t="s">
        <v>120</v>
      </c>
      <c r="C183" s="8" t="s">
        <v>147</v>
      </c>
      <c r="D183" s="8"/>
      <c r="E183" s="8"/>
      <c r="H183" s="23"/>
    </row>
    <row r="184" spans="2:8" x14ac:dyDescent="0.25">
      <c r="B184" s="9" t="s">
        <v>121</v>
      </c>
      <c r="C184" s="8">
        <v>1347.06</v>
      </c>
      <c r="D184" s="8">
        <v>1573.44</v>
      </c>
      <c r="E184" s="8">
        <v>-383</v>
      </c>
      <c r="H184" s="23"/>
    </row>
    <row r="185" spans="2:8" x14ac:dyDescent="0.25">
      <c r="B185" s="9" t="s">
        <v>122</v>
      </c>
      <c r="C185" s="8">
        <v>0</v>
      </c>
      <c r="D185" s="8">
        <v>256.83999999999997</v>
      </c>
      <c r="E185" s="8">
        <v>0</v>
      </c>
      <c r="H185" s="23"/>
    </row>
    <row r="186" spans="2:8" x14ac:dyDescent="0.25">
      <c r="B186" s="9" t="s">
        <v>123</v>
      </c>
      <c r="C186" s="8">
        <v>39567.86</v>
      </c>
      <c r="D186" s="8">
        <v>29070.799999999999</v>
      </c>
      <c r="E186" s="8">
        <v>-6903</v>
      </c>
      <c r="H186" s="23"/>
    </row>
    <row r="187" spans="2:8" x14ac:dyDescent="0.25">
      <c r="B187" s="9" t="s">
        <v>124</v>
      </c>
      <c r="C187" s="8">
        <v>7611.74</v>
      </c>
      <c r="D187" s="8">
        <v>0</v>
      </c>
      <c r="E187" s="8">
        <v>0</v>
      </c>
      <c r="H187" s="23"/>
    </row>
    <row r="188" spans="2:8" x14ac:dyDescent="0.25">
      <c r="B188" s="11" t="s">
        <v>125</v>
      </c>
      <c r="C188" s="17">
        <f t="shared" ref="C188:E188" si="18">SUM(C184:C187)</f>
        <v>48526.659999999996</v>
      </c>
      <c r="D188" s="17">
        <f t="shared" si="18"/>
        <v>30901.079999999998</v>
      </c>
      <c r="E188" s="17">
        <f t="shared" si="18"/>
        <v>-7286</v>
      </c>
      <c r="H188" s="23"/>
    </row>
    <row r="189" spans="2:8" x14ac:dyDescent="0.25">
      <c r="B189" s="11"/>
      <c r="C189" s="10"/>
      <c r="D189" s="10"/>
      <c r="E189" s="10"/>
      <c r="H189" s="23"/>
    </row>
    <row r="190" spans="2:8" x14ac:dyDescent="0.25">
      <c r="B190" s="9" t="s">
        <v>126</v>
      </c>
      <c r="C190" s="8">
        <v>14849.65</v>
      </c>
      <c r="D190" s="8">
        <v>0</v>
      </c>
      <c r="E190" s="8">
        <v>0.59</v>
      </c>
      <c r="F190" s="15" t="s">
        <v>147</v>
      </c>
      <c r="H190" s="23"/>
    </row>
    <row r="191" spans="2:8" x14ac:dyDescent="0.25">
      <c r="B191" s="9" t="s">
        <v>127</v>
      </c>
      <c r="C191" s="8">
        <v>4675.03</v>
      </c>
      <c r="D191" s="8">
        <v>0</v>
      </c>
      <c r="E191" s="8">
        <v>0</v>
      </c>
      <c r="H191" s="23"/>
    </row>
    <row r="192" spans="2:8" x14ac:dyDescent="0.25">
      <c r="B192" s="9" t="s">
        <v>128</v>
      </c>
      <c r="C192" s="8">
        <v>0</v>
      </c>
      <c r="D192" s="8">
        <v>0</v>
      </c>
      <c r="E192" s="8">
        <v>0</v>
      </c>
      <c r="H192" s="23"/>
    </row>
    <row r="193" spans="2:8" x14ac:dyDescent="0.25">
      <c r="B193" s="9" t="s">
        <v>129</v>
      </c>
      <c r="C193" s="8">
        <v>0</v>
      </c>
      <c r="D193" s="8">
        <v>0</v>
      </c>
      <c r="E193" s="8">
        <v>0</v>
      </c>
      <c r="H193" s="23"/>
    </row>
    <row r="194" spans="2:8" x14ac:dyDescent="0.25">
      <c r="B194" s="9" t="s">
        <v>130</v>
      </c>
      <c r="C194" s="8">
        <v>0</v>
      </c>
      <c r="D194" s="8">
        <v>0</v>
      </c>
      <c r="E194" s="8">
        <v>0</v>
      </c>
      <c r="H194" s="23"/>
    </row>
    <row r="195" spans="2:8" x14ac:dyDescent="0.25">
      <c r="B195" s="9" t="s">
        <v>131</v>
      </c>
      <c r="C195" s="8">
        <v>0</v>
      </c>
      <c r="D195" s="8">
        <v>0</v>
      </c>
      <c r="E195" s="8">
        <v>0</v>
      </c>
      <c r="H195" s="23"/>
    </row>
    <row r="196" spans="2:8" x14ac:dyDescent="0.25">
      <c r="B196" s="9" t="s">
        <v>132</v>
      </c>
      <c r="C196" s="8">
        <v>6006.88</v>
      </c>
      <c r="D196" s="8">
        <v>0</v>
      </c>
      <c r="E196" s="8">
        <v>0</v>
      </c>
      <c r="H196" s="23"/>
    </row>
    <row r="197" spans="2:8" x14ac:dyDescent="0.25">
      <c r="B197" s="9" t="s">
        <v>154</v>
      </c>
      <c r="C197" s="8">
        <v>4512.8900000000003</v>
      </c>
      <c r="D197" s="8">
        <v>0</v>
      </c>
      <c r="E197" s="8">
        <v>0</v>
      </c>
      <c r="H197" s="23"/>
    </row>
    <row r="198" spans="2:8" x14ac:dyDescent="0.25">
      <c r="B198" s="9" t="s">
        <v>155</v>
      </c>
      <c r="C198" s="8">
        <v>14315.43</v>
      </c>
      <c r="D198" s="8">
        <v>0</v>
      </c>
      <c r="E198" s="8">
        <v>0</v>
      </c>
      <c r="H198" s="23"/>
    </row>
    <row r="199" spans="2:8" x14ac:dyDescent="0.25">
      <c r="B199" s="9" t="s">
        <v>156</v>
      </c>
      <c r="C199" s="8">
        <v>8193.7199999999993</v>
      </c>
      <c r="D199" s="8">
        <v>0</v>
      </c>
      <c r="E199" s="8">
        <v>0</v>
      </c>
      <c r="H199" s="23"/>
    </row>
    <row r="200" spans="2:8" x14ac:dyDescent="0.25">
      <c r="B200" s="9"/>
      <c r="C200" s="17">
        <f>SUM(C190:C199)</f>
        <v>52553.600000000006</v>
      </c>
      <c r="D200" s="17">
        <f>SUM(D190:D199)</f>
        <v>0</v>
      </c>
      <c r="E200" s="17">
        <f>SUM(E190:E199)</f>
        <v>0.59</v>
      </c>
      <c r="H200" s="23"/>
    </row>
    <row r="201" spans="2:8" x14ac:dyDescent="0.25">
      <c r="B201" s="9"/>
      <c r="H201" s="23"/>
    </row>
    <row r="202" spans="2:8" x14ac:dyDescent="0.25">
      <c r="B202" s="9" t="s">
        <v>140</v>
      </c>
      <c r="C202" s="24">
        <v>11009.12</v>
      </c>
      <c r="D202" s="24">
        <v>34905.339999999997</v>
      </c>
      <c r="E202" s="24">
        <v>0</v>
      </c>
      <c r="H202" s="23"/>
    </row>
    <row r="203" spans="2:8" x14ac:dyDescent="0.25">
      <c r="B203" s="7"/>
      <c r="H203" s="23"/>
    </row>
    <row r="204" spans="2:8" x14ac:dyDescent="0.25">
      <c r="B204" s="9" t="s">
        <v>133</v>
      </c>
      <c r="C204" s="8">
        <v>111522.31</v>
      </c>
      <c r="D204" s="8">
        <v>81564.38</v>
      </c>
      <c r="E204" s="8">
        <v>0</v>
      </c>
      <c r="H204" s="23"/>
    </row>
    <row r="205" spans="2:8" x14ac:dyDescent="0.25">
      <c r="B205" s="9" t="s">
        <v>134</v>
      </c>
      <c r="C205" s="8">
        <v>75887.03</v>
      </c>
      <c r="D205" s="8">
        <v>275757.58</v>
      </c>
      <c r="E205" s="8">
        <v>0</v>
      </c>
      <c r="H205" s="23"/>
    </row>
    <row r="206" spans="2:8" x14ac:dyDescent="0.25">
      <c r="B206" s="11"/>
      <c r="C206" s="17">
        <f>SUM(C204:C205)</f>
        <v>187409.34</v>
      </c>
      <c r="D206" s="17">
        <f>SUM(D204:D205)</f>
        <v>357321.96</v>
      </c>
      <c r="E206" s="17">
        <f>SUM(E204:E205)</f>
        <v>0</v>
      </c>
      <c r="H206" s="23"/>
    </row>
    <row r="207" spans="2:8" ht="13" thickBot="1" x14ac:dyDescent="0.3">
      <c r="B207" s="11" t="s">
        <v>143</v>
      </c>
      <c r="C207" s="22">
        <f>(+C205+C204+C202+C200+C188+C181+C174+C165+C136+C121+C115+C100+C67+C61+C46+C140)</f>
        <v>25465190.609999999</v>
      </c>
      <c r="D207" s="22">
        <f>(+D205+D204+D202+D200+D188+D181+D174+D165+D136+D121+D115+D100+D67+D61+D46+D140)</f>
        <v>25674973.289999999</v>
      </c>
      <c r="E207" s="22">
        <f>(+E205+E204+E202+E200+E188+E181+E174+E165+E136+E121+E115+E100+E67+E61+E46+E140)</f>
        <v>11599477.232857142</v>
      </c>
      <c r="H207" s="23"/>
    </row>
    <row r="208" spans="2:8" ht="13" thickTop="1" x14ac:dyDescent="0.25">
      <c r="B208" s="11"/>
      <c r="C208" s="10"/>
      <c r="D208" s="10"/>
      <c r="E208" s="10"/>
      <c r="H208" s="23"/>
    </row>
    <row r="209" spans="2:8" ht="13" thickBot="1" x14ac:dyDescent="0.3">
      <c r="B209" s="7"/>
      <c r="C209" s="8" t="s">
        <v>147</v>
      </c>
      <c r="D209" s="8" t="s">
        <v>147</v>
      </c>
      <c r="E209" s="8" t="s">
        <v>147</v>
      </c>
      <c r="H209" s="23"/>
    </row>
    <row r="210" spans="2:8" ht="16" thickBot="1" x14ac:dyDescent="0.4">
      <c r="B210" s="13" t="s">
        <v>135</v>
      </c>
      <c r="C210" s="26">
        <f>+C207+C40</f>
        <v>-288993.26999999955</v>
      </c>
      <c r="D210" s="27">
        <f>+D207+D40</f>
        <v>-259528.44000000507</v>
      </c>
      <c r="E210" s="28">
        <f>+E207+E40</f>
        <v>6423699.5104571413</v>
      </c>
      <c r="H210" s="23"/>
    </row>
    <row r="211" spans="2:8" x14ac:dyDescent="0.25">
      <c r="B211" s="7"/>
      <c r="C211" s="8" t="s">
        <v>147</v>
      </c>
      <c r="D211" s="8"/>
      <c r="E211" s="8"/>
      <c r="H211" s="23"/>
    </row>
    <row r="212" spans="2:8" x14ac:dyDescent="0.25">
      <c r="B212" s="7"/>
      <c r="C212" s="7"/>
      <c r="D212" s="7"/>
      <c r="E212" s="7"/>
      <c r="F212" s="7"/>
      <c r="G212" s="7"/>
      <c r="H212" s="23"/>
    </row>
    <row r="213" spans="2:8" x14ac:dyDescent="0.25">
      <c r="B213" s="7"/>
      <c r="E213" s="8"/>
    </row>
    <row r="214" spans="2:8" x14ac:dyDescent="0.25">
      <c r="B214" s="7"/>
      <c r="E214" s="8"/>
    </row>
    <row r="215" spans="2:8" x14ac:dyDescent="0.25">
      <c r="B215" s="7"/>
      <c r="E215" s="8"/>
    </row>
    <row r="216" spans="2:8" x14ac:dyDescent="0.25">
      <c r="B216" s="7"/>
      <c r="E216" s="8"/>
    </row>
    <row r="217" spans="2:8" x14ac:dyDescent="0.25">
      <c r="B217" s="7"/>
    </row>
    <row r="218" spans="2:8" x14ac:dyDescent="0.25">
      <c r="B218" s="7"/>
    </row>
    <row r="219" spans="2:8" x14ac:dyDescent="0.25">
      <c r="B219" s="7"/>
    </row>
    <row r="220" spans="2:8" x14ac:dyDescent="0.25">
      <c r="B220" s="7"/>
    </row>
    <row r="221" spans="2:8" x14ac:dyDescent="0.25">
      <c r="B221" s="7"/>
    </row>
    <row r="222" spans="2:8" x14ac:dyDescent="0.25">
      <c r="B222" s="7"/>
    </row>
    <row r="223" spans="2:8" x14ac:dyDescent="0.25">
      <c r="B223" s="7"/>
    </row>
  </sheetData>
  <phoneticPr fontId="6" type="noConversion"/>
  <printOptions gridLines="1"/>
  <pageMargins left="0.74803149606299213" right="0.74803149606299213" top="0.98425196850393704" bottom="0.98425196850393704" header="0.51181102362204722" footer="0.51181102362204722"/>
  <pageSetup paperSize="9" scale="96" fitToHeight="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Bil ver</vt:lpstr>
      <vt:lpstr>'Bil ver'!Area_stampa</vt:lpstr>
      <vt:lpstr>'Bil ver'!Titoli_stampa</vt:lpstr>
    </vt:vector>
  </TitlesOfParts>
  <Company>ALTA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Enrica</dc:creator>
  <cp:lastModifiedBy>guido zaffaroni</cp:lastModifiedBy>
  <cp:lastPrinted>2020-12-19T17:37:02Z</cp:lastPrinted>
  <dcterms:created xsi:type="dcterms:W3CDTF">2011-04-18T13:38:23Z</dcterms:created>
  <dcterms:modified xsi:type="dcterms:W3CDTF">2021-02-18T09:23:47Z</dcterms:modified>
</cp:coreProperties>
</file>